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 AM 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<sst xmlns="http://schemas.openxmlformats.org/spreadsheetml/2006/main" count="97" uniqueCount="48">
  <si>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Pl</t>
  </si>
  <si>
    <t>tot1</t>
  </si>
  <si>
    <t>tot4</t>
  </si>
  <si>
    <t>Best
heat</t>
  </si>
  <si>
    <t>time</t>
  </si>
  <si>
    <t>4 heats average</t>
  </si>
  <si>
    <t>LAPS</t>
  </si>
  <si>
    <t>Average of 4</t>
  </si>
  <si>
    <t>LAPTIME</t>
  </si>
  <si>
    <t>laps</t>
  </si>
  <si>
    <t>Lap
Length</t>
  </si>
  <si>
    <t>MPH</t>
  </si>
  <si>
    <t>Top</t>
  </si>
  <si>
    <t>Speeds</t>
  </si>
  <si>
    <t>Driver</t>
  </si>
  <si>
    <t>SCORES</t>
  </si>
  <si>
    <t>best 3</t>
  </si>
  <si>
    <t>Total</t>
  </si>
  <si>
    <t>YES</t>
  </si>
  <si>
    <t>Do not data sort until all heats are completed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</si>
  <si>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</si>
  <si>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</si>
  <si>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</si>
  <si>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</si>
  <si>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</si>
  <si>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</si>
  <si>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</si>
  <si>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</si>
  <si>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Note: Finals are hidden between Z and AE</t>
  </si>
  <si>
    <t>F1</t>
  </si>
  <si>
    <t>Martin Hill</t>
  </si>
  <si>
    <t>Andy Whorton</t>
  </si>
  <si>
    <t>Deane Walpole</t>
  </si>
  <si>
    <t>Dave Rouse</t>
  </si>
  <si>
    <t>Alan Bullock</t>
  </si>
  <si>
    <t>John Chell</t>
  </si>
  <si>
    <t>Lee Pateman</t>
  </si>
  <si>
    <t>Nick Sismey</t>
  </si>
  <si>
    <t>Phil Rees</t>
  </si>
  <si>
    <t>Claire Bullock</t>
  </si>
  <si>
    <t>Liam Smith</t>
  </si>
  <si>
    <t>o</t>
  </si>
  <si>
    <t>A</t>
  </si>
  <si>
    <t>B</t>
  </si>
  <si>
    <t>C</t>
  </si>
  <si>
    <t>Roy Masters</t>
  </si>
  <si>
    <t>D</t>
  </si>
  <si>
    <t>Derby Spec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</si>
</sst>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7.5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>
        <color indexed="10"/>
      </right>
      <top style="thick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1" fillId="3" borderId="3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/>
    </xf>
    <xf numFmtId="0" fontId="4" fillId="3" borderId="20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>
      <alignment/>
    </xf>
    <xf numFmtId="2" fontId="15" fillId="3" borderId="18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173" fontId="16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6" fillId="2" borderId="0" xfId="0" applyNumberFormat="1" applyFont="1" applyBorder="1" applyAlignment="1">
      <alignment/>
    </xf>
    <xf numFmtId="172" fontId="16" fillId="2" borderId="3" xfId="0" applyNumberFormat="1" applyFont="1" applyFill="1" applyBorder="1" applyAlignment="1">
      <alignment/>
    </xf>
    <xf numFmtId="172" fontId="16" fillId="2" borderId="18" xfId="0" applyNumberFormat="1" applyFont="1" applyFill="1" applyBorder="1" applyAlignment="1">
      <alignment/>
    </xf>
    <xf numFmtId="2" fontId="15" fillId="3" borderId="18" xfId="0" applyNumberFormat="1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6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 locked="0"/>
    </xf>
    <xf numFmtId="172" fontId="16" fillId="2" borderId="0" xfId="0" applyNumberFormat="1" applyFont="1" applyFill="1" applyBorder="1" applyAlignment="1">
      <alignment/>
    </xf>
    <xf numFmtId="0" fontId="0" fillId="3" borderId="22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2" borderId="13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/>
      <protection locked="0"/>
    </xf>
    <xf numFmtId="0" fontId="7" fillId="3" borderId="18" xfId="0" applyFont="1" applyFill="1" applyBorder="1" applyAlignment="1" applyProtection="1">
      <alignment/>
      <protection locked="0"/>
    </xf>
    <xf numFmtId="0" fontId="0" fillId="2" borderId="30" xfId="0" applyFill="1" applyBorder="1" applyAlignment="1">
      <alignment/>
    </xf>
    <xf numFmtId="0" fontId="20" fillId="3" borderId="0" xfId="0" applyFont="1" applyFill="1" applyBorder="1" applyAlignment="1" applyProtection="1">
      <alignment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2" fontId="23" fillId="3" borderId="0" xfId="0" applyNumberFormat="1" applyFont="1" applyFill="1" applyBorder="1" applyAlignment="1" applyProtection="1">
      <alignment horizontal="center"/>
      <protection locked="0"/>
    </xf>
    <xf numFmtId="0" fontId="19" fillId="3" borderId="3" xfId="0" applyFont="1" applyFill="1" applyBorder="1" applyAlignment="1" applyProtection="1">
      <alignment horizontal="center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0" fontId="19" fillId="3" borderId="18" xfId="0" applyFont="1" applyFill="1" applyBorder="1" applyAlignment="1" applyProtection="1">
      <alignment horizontal="center"/>
      <protection locked="0"/>
    </xf>
    <xf numFmtId="0" fontId="12" fillId="3" borderId="31" xfId="0" applyFont="1" applyFill="1" applyBorder="1" applyAlignment="1">
      <alignment/>
    </xf>
    <xf numFmtId="0" fontId="14" fillId="3" borderId="32" xfId="0" applyFont="1" applyFill="1" applyBorder="1" applyAlignment="1">
      <alignment horizontal="center"/>
    </xf>
    <xf numFmtId="0" fontId="12" fillId="3" borderId="32" xfId="0" applyFont="1" applyFill="1" applyBorder="1" applyAlignment="1">
      <alignment/>
    </xf>
    <xf numFmtId="0" fontId="12" fillId="4" borderId="32" xfId="0" applyFont="1" applyFill="1" applyBorder="1" applyAlignment="1">
      <alignment/>
    </xf>
    <xf numFmtId="0" fontId="12" fillId="5" borderId="32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1" fillId="3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24" fillId="3" borderId="0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>
      <alignment horizontal="left"/>
    </xf>
    <xf numFmtId="0" fontId="25" fillId="7" borderId="32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9" fillId="3" borderId="20" xfId="0" applyFont="1" applyFill="1" applyBorder="1" applyAlignment="1" applyProtection="1">
      <alignment horizontal="center"/>
      <protection locked="0"/>
    </xf>
    <xf numFmtId="173" fontId="16" fillId="2" borderId="36" xfId="0" applyNumberFormat="1" applyFont="1" applyFill="1" applyBorder="1" applyAlignment="1">
      <alignment horizontal="center"/>
    </xf>
    <xf numFmtId="173" fontId="16" fillId="2" borderId="37" xfId="0" applyNumberFormat="1" applyFont="1" applyFill="1" applyBorder="1" applyAlignment="1">
      <alignment horizontal="center"/>
    </xf>
    <xf numFmtId="0" fontId="9" fillId="3" borderId="38" xfId="0" applyFont="1" applyFill="1" applyBorder="1" applyAlignment="1" applyProtection="1">
      <alignment horizontal="center"/>
      <protection locked="0"/>
    </xf>
    <xf numFmtId="0" fontId="19" fillId="3" borderId="39" xfId="0" applyFont="1" applyFill="1" applyBorder="1" applyAlignment="1" applyProtection="1">
      <alignment horizontal="center"/>
      <protection locked="0"/>
    </xf>
    <xf numFmtId="0" fontId="11" fillId="3" borderId="39" xfId="0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/>
      <protection locked="0"/>
    </xf>
    <xf numFmtId="2" fontId="15" fillId="3" borderId="39" xfId="0" applyNumberFormat="1" applyFont="1" applyFill="1" applyBorder="1" applyAlignment="1" applyProtection="1">
      <alignment horizontal="center"/>
      <protection locked="0"/>
    </xf>
    <xf numFmtId="2" fontId="15" fillId="3" borderId="39" xfId="0" applyNumberFormat="1" applyFont="1" applyFill="1" applyBorder="1" applyAlignment="1">
      <alignment/>
    </xf>
    <xf numFmtId="172" fontId="16" fillId="2" borderId="39" xfId="0" applyNumberFormat="1" applyFont="1" applyFill="1" applyBorder="1" applyAlignment="1">
      <alignment/>
    </xf>
    <xf numFmtId="173" fontId="16" fillId="2" borderId="40" xfId="0" applyNumberFormat="1" applyFont="1" applyFill="1" applyBorder="1" applyAlignment="1">
      <alignment horizontal="center"/>
    </xf>
    <xf numFmtId="2" fontId="26" fillId="3" borderId="39" xfId="0" applyNumberFormat="1" applyFont="1" applyFill="1" applyBorder="1" applyAlignment="1" applyProtection="1">
      <alignment horizontal="center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7" fillId="3" borderId="39" xfId="0" applyNumberFormat="1" applyFont="1" applyFill="1" applyBorder="1" applyAlignment="1" applyProtection="1">
      <alignment horizontal="center"/>
      <protection locked="0"/>
    </xf>
    <xf numFmtId="2" fontId="27" fillId="3" borderId="3" xfId="0" applyNumberFormat="1" applyFont="1" applyFill="1" applyBorder="1" applyAlignment="1" applyProtection="1">
      <alignment horizontal="center"/>
      <protection locked="0"/>
    </xf>
    <xf numFmtId="2" fontId="28" fillId="8" borderId="39" xfId="0" applyNumberFormat="1" applyFont="1" applyFill="1" applyBorder="1" applyAlignment="1">
      <alignment/>
    </xf>
    <xf numFmtId="2" fontId="28" fillId="9" borderId="3" xfId="0" applyNumberFormat="1" applyFont="1" applyFill="1" applyBorder="1" applyAlignment="1">
      <alignment/>
    </xf>
    <xf numFmtId="2" fontId="28" fillId="8" borderId="3" xfId="0" applyNumberFormat="1" applyFont="1" applyFill="1" applyBorder="1" applyAlignment="1">
      <alignment/>
    </xf>
    <xf numFmtId="2" fontId="28" fillId="4" borderId="3" xfId="0" applyNumberFormat="1" applyFont="1" applyFill="1" applyBorder="1" applyAlignment="1">
      <alignment/>
    </xf>
    <xf numFmtId="2" fontId="15" fillId="5" borderId="3" xfId="0" applyNumberFormat="1" applyFont="1" applyFill="1" applyBorder="1" applyAlignment="1">
      <alignment/>
    </xf>
    <xf numFmtId="2" fontId="26" fillId="0" borderId="3" xfId="0" applyNumberFormat="1" applyFont="1" applyFill="1" applyBorder="1" applyAlignment="1" applyProtection="1">
      <alignment horizontal="center"/>
      <protection locked="0"/>
    </xf>
    <xf numFmtId="2" fontId="28" fillId="4" borderId="39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center" wrapText="1"/>
    </xf>
    <xf numFmtId="2" fontId="26" fillId="3" borderId="39" xfId="0" applyNumberFormat="1" applyFont="1" applyFill="1" applyBorder="1" applyAlignment="1">
      <alignment/>
    </xf>
    <xf numFmtId="2" fontId="26" fillId="3" borderId="3" xfId="0" applyNumberFormat="1" applyFont="1" applyFill="1" applyBorder="1" applyAlignment="1">
      <alignment/>
    </xf>
    <xf numFmtId="2" fontId="29" fillId="10" borderId="39" xfId="0" applyNumberFormat="1" applyFont="1" applyFill="1" applyBorder="1" applyAlignment="1">
      <alignment horizontal="center"/>
    </xf>
    <xf numFmtId="2" fontId="16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BC56"/>
  <sheetViews>
    <sheetView showGridLines="0" tabSelected="1" zoomScale="79" zoomScaleNormal="79" workbookViewId="0" topLeftCell="A2">
      <selection activeCell="Y20" sqref="Y20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7.140625" style="10" customWidth="1"/>
    <col min="25" max="25" width="6.7109375" style="7" customWidth="1"/>
    <col min="26" max="26" width="6.7109375" style="11" customWidth="1"/>
    <col min="27" max="27" width="6.7109375" style="9" customWidth="1"/>
    <col min="28" max="28" width="2.421875" style="9" customWidth="1"/>
    <col min="29" max="31" width="6.7109375" style="9" customWidth="1"/>
    <col min="32" max="32" width="6.7109375" style="12" customWidth="1"/>
    <col min="33" max="33" width="9.421875" style="12" customWidth="1"/>
    <col min="34" max="34" width="3.28125" style="56" customWidth="1"/>
    <col min="35" max="35" width="6.7109375" style="61" customWidth="1"/>
    <col min="36" max="37" width="6.7109375" style="4" customWidth="1"/>
    <col min="38" max="38" width="6.7109375" style="62" customWidth="1"/>
    <col min="39" max="39" width="8.8515625" style="56" customWidth="1"/>
    <col min="40" max="16384" width="8.8515625" style="4" customWidth="1"/>
  </cols>
  <sheetData>
    <row r="1" spans="1:39" s="2" customFormat="1" ht="42.75" customHeight="1" hidden="1" thickBot="1">
      <c r="A1" s="25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21"/>
      <c r="AF1" s="13"/>
      <c r="AG1" s="13"/>
      <c r="AH1" s="13"/>
      <c r="AI1" s="59"/>
      <c r="AJ1" s="3"/>
      <c r="AK1" s="3"/>
      <c r="AL1" s="60"/>
      <c r="AM1" s="13"/>
    </row>
    <row r="2" spans="1:40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66"/>
      <c r="AJ2" s="66"/>
      <c r="AK2" s="66"/>
      <c r="AL2" s="66"/>
      <c r="AM2" s="13"/>
      <c r="AN2" s="13"/>
    </row>
    <row r="3" spans="1:40" s="2" customFormat="1" ht="13.5" thickTop="1">
      <c r="A3" s="28"/>
      <c r="B3" s="81"/>
      <c r="C3" s="82"/>
      <c r="D3" s="82"/>
      <c r="E3" s="83"/>
      <c r="F3" s="84"/>
      <c r="G3" s="84"/>
      <c r="H3" s="83"/>
      <c r="I3" s="85"/>
      <c r="J3" s="85"/>
      <c r="K3" s="83"/>
      <c r="L3" s="83"/>
      <c r="M3" s="83"/>
      <c r="N3" s="107"/>
      <c r="O3" s="107"/>
      <c r="P3" s="83"/>
      <c r="Q3" s="86"/>
      <c r="R3" s="86"/>
      <c r="S3" s="87" t="s">
        <v>15</v>
      </c>
      <c r="T3" s="87" t="s">
        <v>15</v>
      </c>
      <c r="U3" s="87" t="s">
        <v>15</v>
      </c>
      <c r="V3" s="87" t="s">
        <v>15</v>
      </c>
      <c r="W3" s="88" t="s">
        <v>8</v>
      </c>
      <c r="X3" s="88" t="s">
        <v>8</v>
      </c>
      <c r="Y3" s="87" t="s">
        <v>6</v>
      </c>
      <c r="Z3" s="87" t="s">
        <v>6</v>
      </c>
      <c r="AA3" s="87" t="s">
        <v>21</v>
      </c>
      <c r="AB3" s="87"/>
      <c r="AC3" s="87" t="s">
        <v>21</v>
      </c>
      <c r="AD3" s="87" t="s">
        <v>6</v>
      </c>
      <c r="AE3" s="88" t="s">
        <v>8</v>
      </c>
      <c r="AF3" s="89" t="s">
        <v>12</v>
      </c>
      <c r="AG3" s="90" t="s">
        <v>13</v>
      </c>
      <c r="AH3" s="50"/>
      <c r="AI3" s="109"/>
      <c r="AJ3" s="109"/>
      <c r="AK3" s="109"/>
      <c r="AL3" s="109"/>
      <c r="AM3" s="109"/>
      <c r="AN3" s="13"/>
    </row>
    <row r="4" spans="1:40" s="2" customFormat="1" ht="27.75" customHeight="1" thickBot="1">
      <c r="A4" s="28"/>
      <c r="B4" s="91" t="s">
        <v>0</v>
      </c>
      <c r="C4" s="92" t="s">
        <v>14</v>
      </c>
      <c r="D4" s="93" t="s">
        <v>20</v>
      </c>
      <c r="E4" s="93">
        <v>1</v>
      </c>
      <c r="F4" s="94" t="s">
        <v>9</v>
      </c>
      <c r="G4" s="95" t="s">
        <v>4</v>
      </c>
      <c r="H4" s="96">
        <v>2</v>
      </c>
      <c r="I4" s="97" t="s">
        <v>9</v>
      </c>
      <c r="J4" s="98" t="s">
        <v>4</v>
      </c>
      <c r="K4" s="96" t="s">
        <v>1</v>
      </c>
      <c r="L4" s="96" t="s">
        <v>2</v>
      </c>
      <c r="M4" s="96">
        <v>3</v>
      </c>
      <c r="N4" s="108" t="s">
        <v>9</v>
      </c>
      <c r="O4" s="106" t="s">
        <v>4</v>
      </c>
      <c r="P4" s="96">
        <v>4</v>
      </c>
      <c r="Q4" s="99" t="s">
        <v>9</v>
      </c>
      <c r="R4" s="100" t="s">
        <v>4</v>
      </c>
      <c r="S4" s="101" t="s">
        <v>17</v>
      </c>
      <c r="T4" s="101" t="s">
        <v>26</v>
      </c>
      <c r="U4" s="101" t="s">
        <v>27</v>
      </c>
      <c r="V4" s="101" t="s">
        <v>16</v>
      </c>
      <c r="W4" s="101" t="s">
        <v>23</v>
      </c>
      <c r="X4" s="102" t="s">
        <v>7</v>
      </c>
      <c r="Y4" s="101" t="s">
        <v>3</v>
      </c>
      <c r="Z4" s="102" t="s">
        <v>5</v>
      </c>
      <c r="AA4" s="102" t="s">
        <v>6</v>
      </c>
      <c r="AB4" s="102"/>
      <c r="AC4" s="102" t="s">
        <v>22</v>
      </c>
      <c r="AD4" s="134" t="s">
        <v>25</v>
      </c>
      <c r="AE4" s="102" t="s">
        <v>24</v>
      </c>
      <c r="AF4" s="101" t="s">
        <v>10</v>
      </c>
      <c r="AG4" s="103" t="s">
        <v>11</v>
      </c>
      <c r="AH4" s="49"/>
      <c r="AI4" s="109"/>
      <c r="AJ4" s="109"/>
      <c r="AK4" s="109"/>
      <c r="AL4" s="109"/>
      <c r="AM4" s="109"/>
      <c r="AN4" s="13"/>
    </row>
    <row r="5" spans="1:40" ht="25.5" customHeight="1" thickTop="1">
      <c r="A5" s="28"/>
      <c r="B5" s="115">
        <v>1</v>
      </c>
      <c r="C5" s="116" t="s">
        <v>30</v>
      </c>
      <c r="D5" s="117" t="s">
        <v>29</v>
      </c>
      <c r="E5" s="118">
        <v>18</v>
      </c>
      <c r="F5" s="123">
        <v>19.15</v>
      </c>
      <c r="G5" s="125">
        <v>8.37</v>
      </c>
      <c r="H5" s="119">
        <v>0</v>
      </c>
      <c r="I5" s="119">
        <v>17.3</v>
      </c>
      <c r="J5" s="119" t="s">
        <v>41</v>
      </c>
      <c r="K5" s="119">
        <v>0</v>
      </c>
      <c r="L5" s="119">
        <v>0</v>
      </c>
      <c r="M5" s="119">
        <v>0</v>
      </c>
      <c r="N5" s="119">
        <v>16.65</v>
      </c>
      <c r="O5" s="119" t="s">
        <v>41</v>
      </c>
      <c r="P5" s="119">
        <v>0</v>
      </c>
      <c r="Q5" s="123">
        <v>19.65</v>
      </c>
      <c r="R5" s="125">
        <v>8.33</v>
      </c>
      <c r="S5" s="120">
        <f aca="true" t="shared" si="0" ref="S5:S11">SUM(F5,I5,N5,Q5)</f>
        <v>72.75</v>
      </c>
      <c r="T5" s="120">
        <f aca="true" t="shared" si="1" ref="T5:T11">MIN(F5,I5,N5,Q5)</f>
        <v>16.65</v>
      </c>
      <c r="U5" s="120">
        <f aca="true" t="shared" si="2" ref="U5:U11">MAX(F5,I5,N5,Q5)</f>
        <v>19.65</v>
      </c>
      <c r="V5" s="120">
        <f aca="true" t="shared" si="3" ref="V5:V11">SUM(S5-T5)</f>
        <v>56.1</v>
      </c>
      <c r="W5" s="120">
        <f aca="true" t="shared" si="4" ref="W5:W11">MIN(G5,J5,O5,R5)</f>
        <v>8.33</v>
      </c>
      <c r="X5" s="120">
        <f aca="true" t="shared" si="5" ref="X5:X11">AVERAGE(G5,J5,O5,R5)</f>
        <v>8.35</v>
      </c>
      <c r="Y5" s="127">
        <f aca="true" t="shared" si="6" ref="Y5:Y11">MAX(F5,I5,N5,Q5)</f>
        <v>19.65</v>
      </c>
      <c r="Z5" s="120">
        <f aca="true" t="shared" si="7" ref="Z5:Z11">AVERAGE(,F5,I5,N5,Q5)</f>
        <v>14.55</v>
      </c>
      <c r="AA5" s="120">
        <v>21</v>
      </c>
      <c r="AB5" s="133" t="s">
        <v>42</v>
      </c>
      <c r="AC5" s="120">
        <v>7.92</v>
      </c>
      <c r="AD5" s="137">
        <f aca="true" t="shared" si="8" ref="AD5:AD11">MAX(U5,AA5)</f>
        <v>21</v>
      </c>
      <c r="AE5" s="135">
        <f aca="true" t="shared" si="9" ref="AE5:AE11">MIN(W5,AC5)</f>
        <v>7.92</v>
      </c>
      <c r="AF5" s="121">
        <v>94</v>
      </c>
      <c r="AG5" s="122">
        <f aca="true" t="shared" si="10" ref="AG5:AG11">SUM(3600/AE5*AF5/5280)</f>
        <v>8.09228650137741</v>
      </c>
      <c r="AH5" s="51"/>
      <c r="AI5" s="110"/>
      <c r="AJ5" s="110"/>
      <c r="AK5" s="110"/>
      <c r="AL5" s="110"/>
      <c r="AM5" s="110"/>
      <c r="AN5" s="13"/>
    </row>
    <row r="6" spans="1:40" ht="25.5" customHeight="1">
      <c r="A6" s="28"/>
      <c r="B6" s="30">
        <v>2</v>
      </c>
      <c r="C6" s="78" t="s">
        <v>31</v>
      </c>
      <c r="D6" s="24" t="s">
        <v>29</v>
      </c>
      <c r="E6" s="70"/>
      <c r="F6" s="31">
        <v>18.2</v>
      </c>
      <c r="G6" s="31">
        <v>8.4</v>
      </c>
      <c r="H6" s="31">
        <v>0</v>
      </c>
      <c r="I6" s="124">
        <v>18</v>
      </c>
      <c r="J6" s="126">
        <v>8.98</v>
      </c>
      <c r="K6" s="31">
        <v>0</v>
      </c>
      <c r="L6" s="31">
        <v>0</v>
      </c>
      <c r="M6" s="31">
        <v>0</v>
      </c>
      <c r="N6" s="124">
        <v>18.85</v>
      </c>
      <c r="O6" s="31" t="s">
        <v>41</v>
      </c>
      <c r="P6" s="31">
        <v>0</v>
      </c>
      <c r="Q6" s="31">
        <v>16.5</v>
      </c>
      <c r="R6" s="31">
        <v>9.16</v>
      </c>
      <c r="S6" s="32">
        <f t="shared" si="0"/>
        <v>71.55000000000001</v>
      </c>
      <c r="T6" s="32">
        <f t="shared" si="1"/>
        <v>16.5</v>
      </c>
      <c r="U6" s="32">
        <f t="shared" si="2"/>
        <v>18.85</v>
      </c>
      <c r="V6" s="32">
        <f t="shared" si="3"/>
        <v>55.05000000000001</v>
      </c>
      <c r="W6" s="32">
        <f t="shared" si="4"/>
        <v>8.4</v>
      </c>
      <c r="X6" s="32">
        <f t="shared" si="5"/>
        <v>8.846666666666668</v>
      </c>
      <c r="Y6" s="128">
        <f t="shared" si="6"/>
        <v>18.85</v>
      </c>
      <c r="Z6" s="32">
        <f t="shared" si="7"/>
        <v>14.310000000000002</v>
      </c>
      <c r="AA6" s="32">
        <v>18.45</v>
      </c>
      <c r="AB6" s="128" t="s">
        <v>42</v>
      </c>
      <c r="AC6" s="32">
        <v>8.74</v>
      </c>
      <c r="AD6" s="32">
        <f t="shared" si="8"/>
        <v>18.85</v>
      </c>
      <c r="AE6" s="32">
        <f t="shared" si="9"/>
        <v>8.4</v>
      </c>
      <c r="AF6" s="45">
        <v>94</v>
      </c>
      <c r="AG6" s="113">
        <f t="shared" si="10"/>
        <v>7.629870129870129</v>
      </c>
      <c r="AH6" s="51"/>
      <c r="AI6" s="111"/>
      <c r="AJ6" s="110"/>
      <c r="AK6" s="110"/>
      <c r="AL6" s="110"/>
      <c r="AM6" s="110"/>
      <c r="AN6" s="13"/>
    </row>
    <row r="7" spans="1:40" s="5" customFormat="1" ht="25.5" customHeight="1" thickBot="1">
      <c r="A7" s="28"/>
      <c r="B7" s="29">
        <v>3</v>
      </c>
      <c r="C7" s="79" t="s">
        <v>32</v>
      </c>
      <c r="D7" s="48" t="s">
        <v>29</v>
      </c>
      <c r="E7" s="70">
        <v>15</v>
      </c>
      <c r="F7" s="31">
        <v>16.8</v>
      </c>
      <c r="G7" s="31">
        <v>9.55</v>
      </c>
      <c r="H7" s="31">
        <v>0</v>
      </c>
      <c r="I7" s="31">
        <v>16</v>
      </c>
      <c r="J7" s="31">
        <v>9.87</v>
      </c>
      <c r="K7" s="31">
        <v>0</v>
      </c>
      <c r="L7" s="31">
        <v>0</v>
      </c>
      <c r="M7" s="31">
        <v>0</v>
      </c>
      <c r="N7" s="31">
        <v>17.25</v>
      </c>
      <c r="O7" s="126">
        <v>9.45</v>
      </c>
      <c r="P7" s="31">
        <v>0</v>
      </c>
      <c r="Q7" s="31">
        <v>17.95</v>
      </c>
      <c r="R7" s="31">
        <v>8.86</v>
      </c>
      <c r="S7" s="32">
        <f t="shared" si="0"/>
        <v>68</v>
      </c>
      <c r="T7" s="32">
        <f t="shared" si="1"/>
        <v>16</v>
      </c>
      <c r="U7" s="32">
        <f t="shared" si="2"/>
        <v>17.95</v>
      </c>
      <c r="V7" s="32">
        <f t="shared" si="3"/>
        <v>52</v>
      </c>
      <c r="W7" s="32">
        <f t="shared" si="4"/>
        <v>8.86</v>
      </c>
      <c r="X7" s="32">
        <f t="shared" si="5"/>
        <v>9.432500000000001</v>
      </c>
      <c r="Y7" s="129">
        <f t="shared" si="6"/>
        <v>17.95</v>
      </c>
      <c r="Z7" s="32">
        <f t="shared" si="7"/>
        <v>13.6</v>
      </c>
      <c r="AA7" s="32">
        <v>17.1</v>
      </c>
      <c r="AB7" s="129" t="s">
        <v>43</v>
      </c>
      <c r="AC7" s="32">
        <v>9.11</v>
      </c>
      <c r="AD7" s="32">
        <f t="shared" si="8"/>
        <v>17.95</v>
      </c>
      <c r="AE7" s="32">
        <f t="shared" si="9"/>
        <v>8.86</v>
      </c>
      <c r="AF7" s="45">
        <v>94</v>
      </c>
      <c r="AG7" s="113">
        <f t="shared" si="10"/>
        <v>7.23373691770983</v>
      </c>
      <c r="AH7" s="51"/>
      <c r="AI7" s="110"/>
      <c r="AJ7" s="110"/>
      <c r="AK7" s="110"/>
      <c r="AL7" s="110"/>
      <c r="AM7" s="110"/>
      <c r="AN7" s="13"/>
    </row>
    <row r="8" spans="1:40" s="3" customFormat="1" ht="25.5" customHeight="1">
      <c r="A8" s="28"/>
      <c r="B8" s="30">
        <v>4</v>
      </c>
      <c r="C8" s="78" t="s">
        <v>33</v>
      </c>
      <c r="D8" s="24" t="s">
        <v>29</v>
      </c>
      <c r="E8" s="70"/>
      <c r="F8" s="31">
        <v>16.55</v>
      </c>
      <c r="G8" s="31">
        <v>9.34</v>
      </c>
      <c r="H8" s="31">
        <v>0</v>
      </c>
      <c r="I8" s="31">
        <v>13.45</v>
      </c>
      <c r="J8" s="31" t="s">
        <v>41</v>
      </c>
      <c r="K8" s="31">
        <v>0</v>
      </c>
      <c r="L8" s="31">
        <v>0</v>
      </c>
      <c r="M8" s="31">
        <v>0</v>
      </c>
      <c r="N8" s="31">
        <v>14.7</v>
      </c>
      <c r="O8" s="31">
        <v>10.54</v>
      </c>
      <c r="P8" s="31">
        <v>0</v>
      </c>
      <c r="Q8" s="31">
        <v>15.7</v>
      </c>
      <c r="R8" s="31">
        <v>9.62</v>
      </c>
      <c r="S8" s="32">
        <f t="shared" si="0"/>
        <v>60.400000000000006</v>
      </c>
      <c r="T8" s="32">
        <f t="shared" si="1"/>
        <v>13.45</v>
      </c>
      <c r="U8" s="32">
        <f t="shared" si="2"/>
        <v>16.55</v>
      </c>
      <c r="V8" s="32">
        <f t="shared" si="3"/>
        <v>46.95</v>
      </c>
      <c r="W8" s="32">
        <f t="shared" si="4"/>
        <v>9.34</v>
      </c>
      <c r="X8" s="32">
        <f t="shared" si="5"/>
        <v>9.833333333333334</v>
      </c>
      <c r="Y8" s="130">
        <f t="shared" si="6"/>
        <v>16.55</v>
      </c>
      <c r="Z8" s="32">
        <f t="shared" si="7"/>
        <v>12.080000000000002</v>
      </c>
      <c r="AA8" s="32">
        <v>15.6</v>
      </c>
      <c r="AB8" s="129" t="s">
        <v>44</v>
      </c>
      <c r="AC8" s="32">
        <v>9.58</v>
      </c>
      <c r="AD8" s="32">
        <f t="shared" si="8"/>
        <v>16.55</v>
      </c>
      <c r="AE8" s="32">
        <f t="shared" si="9"/>
        <v>9.34</v>
      </c>
      <c r="AF8" s="45">
        <v>94</v>
      </c>
      <c r="AG8" s="113">
        <f t="shared" si="10"/>
        <v>6.86198170138213</v>
      </c>
      <c r="AH8" s="51"/>
      <c r="AI8" s="111"/>
      <c r="AJ8" s="110"/>
      <c r="AK8" s="110"/>
      <c r="AL8" s="110"/>
      <c r="AM8" s="110"/>
      <c r="AN8" s="13"/>
    </row>
    <row r="9" spans="1:40" ht="25.5" customHeight="1">
      <c r="A9" s="28"/>
      <c r="B9" s="30">
        <v>5</v>
      </c>
      <c r="C9" s="78" t="s">
        <v>34</v>
      </c>
      <c r="D9" s="24" t="s">
        <v>29</v>
      </c>
      <c r="E9" s="70"/>
      <c r="F9" s="31">
        <v>14.35</v>
      </c>
      <c r="G9" s="31" t="s">
        <v>41</v>
      </c>
      <c r="H9" s="31">
        <v>0</v>
      </c>
      <c r="I9" s="31">
        <v>15.45</v>
      </c>
      <c r="J9" s="31" t="s">
        <v>41</v>
      </c>
      <c r="K9" s="31">
        <v>0</v>
      </c>
      <c r="L9" s="31">
        <v>0</v>
      </c>
      <c r="M9" s="31">
        <v>0</v>
      </c>
      <c r="N9" s="31">
        <v>15.35</v>
      </c>
      <c r="O9" s="31">
        <v>10.27</v>
      </c>
      <c r="P9" s="31">
        <v>0</v>
      </c>
      <c r="Q9" s="31">
        <v>14.45</v>
      </c>
      <c r="R9" s="31">
        <v>9.9</v>
      </c>
      <c r="S9" s="32">
        <f t="shared" si="0"/>
        <v>59.599999999999994</v>
      </c>
      <c r="T9" s="32">
        <f t="shared" si="1"/>
        <v>14.35</v>
      </c>
      <c r="U9" s="32">
        <f t="shared" si="2"/>
        <v>15.45</v>
      </c>
      <c r="V9" s="32">
        <f t="shared" si="3"/>
        <v>45.24999999999999</v>
      </c>
      <c r="W9" s="32">
        <f t="shared" si="4"/>
        <v>9.9</v>
      </c>
      <c r="X9" s="32">
        <f t="shared" si="5"/>
        <v>10.085</v>
      </c>
      <c r="Y9" s="131">
        <f t="shared" si="6"/>
        <v>15.45</v>
      </c>
      <c r="Z9" s="32">
        <f t="shared" si="7"/>
        <v>11.919999999999998</v>
      </c>
      <c r="AA9" s="32">
        <v>14.65</v>
      </c>
      <c r="AB9" s="128" t="s">
        <v>44</v>
      </c>
      <c r="AC9" s="32">
        <v>10.15</v>
      </c>
      <c r="AD9" s="32">
        <f t="shared" si="8"/>
        <v>15.45</v>
      </c>
      <c r="AE9" s="32">
        <f t="shared" si="9"/>
        <v>9.9</v>
      </c>
      <c r="AF9" s="45">
        <v>94</v>
      </c>
      <c r="AG9" s="113">
        <f t="shared" si="10"/>
        <v>6.473829201101929</v>
      </c>
      <c r="AH9" s="51"/>
      <c r="AI9" s="111"/>
      <c r="AJ9" s="110"/>
      <c r="AK9" s="110"/>
      <c r="AL9" s="110"/>
      <c r="AM9" s="110"/>
      <c r="AN9" s="13"/>
    </row>
    <row r="10" spans="1:40" ht="25.5" customHeight="1">
      <c r="A10" s="28"/>
      <c r="B10" s="30">
        <v>6</v>
      </c>
      <c r="C10" s="78" t="s">
        <v>45</v>
      </c>
      <c r="D10" s="24" t="s">
        <v>29</v>
      </c>
      <c r="E10" s="70">
        <v>17</v>
      </c>
      <c r="F10" s="31">
        <v>15.45</v>
      </c>
      <c r="G10" s="31">
        <v>10.16</v>
      </c>
      <c r="H10" s="31">
        <v>0</v>
      </c>
      <c r="I10" s="31">
        <v>13.8</v>
      </c>
      <c r="J10" s="31">
        <v>10.86</v>
      </c>
      <c r="K10" s="31">
        <v>0</v>
      </c>
      <c r="L10" s="31">
        <v>0</v>
      </c>
      <c r="M10" s="31">
        <v>0</v>
      </c>
      <c r="N10" s="31">
        <v>13.45</v>
      </c>
      <c r="O10" s="31">
        <v>10.86</v>
      </c>
      <c r="P10" s="31">
        <v>0</v>
      </c>
      <c r="Q10" s="31">
        <v>13</v>
      </c>
      <c r="R10" s="31" t="s">
        <v>41</v>
      </c>
      <c r="S10" s="32">
        <f t="shared" si="0"/>
        <v>55.7</v>
      </c>
      <c r="T10" s="32">
        <f t="shared" si="1"/>
        <v>13</v>
      </c>
      <c r="U10" s="32">
        <f t="shared" si="2"/>
        <v>15.45</v>
      </c>
      <c r="V10" s="32">
        <f t="shared" si="3"/>
        <v>42.7</v>
      </c>
      <c r="W10" s="32">
        <f t="shared" si="4"/>
        <v>10.16</v>
      </c>
      <c r="X10" s="32">
        <f t="shared" si="5"/>
        <v>10.626666666666667</v>
      </c>
      <c r="Y10" s="130">
        <f t="shared" si="6"/>
        <v>15.45</v>
      </c>
      <c r="Z10" s="32">
        <f t="shared" si="7"/>
        <v>11.14</v>
      </c>
      <c r="AA10" s="32">
        <v>14.9</v>
      </c>
      <c r="AB10" s="130" t="s">
        <v>46</v>
      </c>
      <c r="AC10" s="32">
        <v>10.17</v>
      </c>
      <c r="AD10" s="32">
        <f t="shared" si="8"/>
        <v>15.45</v>
      </c>
      <c r="AE10" s="32">
        <f t="shared" si="9"/>
        <v>10.16</v>
      </c>
      <c r="AF10" s="45">
        <v>94</v>
      </c>
      <c r="AG10" s="113">
        <f t="shared" si="10"/>
        <v>6.308160343593414</v>
      </c>
      <c r="AH10" s="51"/>
      <c r="AI10" s="110"/>
      <c r="AJ10" s="110"/>
      <c r="AK10" s="110"/>
      <c r="AL10" s="110"/>
      <c r="AM10" s="110"/>
      <c r="AN10" s="13"/>
    </row>
    <row r="11" spans="1:40" s="2" customFormat="1" ht="25.5" customHeight="1">
      <c r="A11" s="28"/>
      <c r="B11" s="30">
        <v>7</v>
      </c>
      <c r="C11" s="78" t="s">
        <v>35</v>
      </c>
      <c r="D11" s="24" t="s">
        <v>29</v>
      </c>
      <c r="E11" s="70">
        <v>14</v>
      </c>
      <c r="F11" s="31">
        <v>14.7</v>
      </c>
      <c r="G11" s="31">
        <v>9.9</v>
      </c>
      <c r="H11" s="31">
        <v>0</v>
      </c>
      <c r="I11" s="31">
        <v>10.65</v>
      </c>
      <c r="J11" s="31">
        <v>13.85</v>
      </c>
      <c r="K11" s="31">
        <v>0</v>
      </c>
      <c r="L11" s="31">
        <v>0</v>
      </c>
      <c r="M11" s="31">
        <v>0</v>
      </c>
      <c r="N11" s="31">
        <v>9.65</v>
      </c>
      <c r="O11" s="31" t="s">
        <v>41</v>
      </c>
      <c r="P11" s="31">
        <v>0</v>
      </c>
      <c r="Q11" s="31">
        <v>13.05</v>
      </c>
      <c r="R11" s="31">
        <v>10.84</v>
      </c>
      <c r="S11" s="32">
        <f t="shared" si="0"/>
        <v>48.05</v>
      </c>
      <c r="T11" s="32">
        <f t="shared" si="1"/>
        <v>9.65</v>
      </c>
      <c r="U11" s="32">
        <f t="shared" si="2"/>
        <v>14.7</v>
      </c>
      <c r="V11" s="32">
        <f t="shared" si="3"/>
        <v>38.4</v>
      </c>
      <c r="W11" s="32">
        <f t="shared" si="4"/>
        <v>9.9</v>
      </c>
      <c r="X11" s="32">
        <f t="shared" si="5"/>
        <v>11.530000000000001</v>
      </c>
      <c r="Y11" s="130">
        <f t="shared" si="6"/>
        <v>14.7</v>
      </c>
      <c r="Z11" s="32">
        <f t="shared" si="7"/>
        <v>9.61</v>
      </c>
      <c r="AA11" s="32">
        <v>12.7</v>
      </c>
      <c r="AB11" s="129" t="s">
        <v>46</v>
      </c>
      <c r="AC11" s="32">
        <v>11.79</v>
      </c>
      <c r="AD11" s="32">
        <f t="shared" si="8"/>
        <v>14.7</v>
      </c>
      <c r="AE11" s="32">
        <f t="shared" si="9"/>
        <v>9.9</v>
      </c>
      <c r="AF11" s="45">
        <v>94</v>
      </c>
      <c r="AG11" s="113">
        <f t="shared" si="10"/>
        <v>6.473829201101929</v>
      </c>
      <c r="AH11" s="51"/>
      <c r="AI11" s="110"/>
      <c r="AJ11" s="110"/>
      <c r="AK11" s="110"/>
      <c r="AL11" s="110"/>
      <c r="AM11" s="110"/>
      <c r="AN11" s="13"/>
    </row>
    <row r="12" spans="1:40" s="2" customFormat="1" ht="25.5" customHeight="1">
      <c r="A12" s="28"/>
      <c r="B12" s="30"/>
      <c r="C12" s="78"/>
      <c r="D12" s="24"/>
      <c r="E12" s="7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45"/>
      <c r="AG12" s="113"/>
      <c r="AH12" s="51"/>
      <c r="AI12" s="110"/>
      <c r="AJ12" s="110"/>
      <c r="AK12" s="110"/>
      <c r="AL12" s="110"/>
      <c r="AM12" s="110"/>
      <c r="AN12" s="13"/>
    </row>
    <row r="13" spans="1:40" s="2" customFormat="1" ht="25.5" customHeight="1">
      <c r="A13" s="28"/>
      <c r="B13" s="112">
        <v>1</v>
      </c>
      <c r="C13" s="79" t="s">
        <v>37</v>
      </c>
      <c r="D13" s="48" t="s">
        <v>47</v>
      </c>
      <c r="E13" s="70"/>
      <c r="F13" s="31">
        <v>16.15</v>
      </c>
      <c r="G13" s="126">
        <v>8.43</v>
      </c>
      <c r="H13" s="31">
        <v>0</v>
      </c>
      <c r="I13" s="31">
        <v>16.2</v>
      </c>
      <c r="J13" s="31">
        <v>9.81</v>
      </c>
      <c r="K13" s="31">
        <v>0</v>
      </c>
      <c r="L13" s="31">
        <v>0</v>
      </c>
      <c r="M13" s="31">
        <v>0</v>
      </c>
      <c r="N13" s="31">
        <v>16.25</v>
      </c>
      <c r="O13" s="31">
        <v>9.05</v>
      </c>
      <c r="P13" s="31">
        <v>0</v>
      </c>
      <c r="Q13" s="124">
        <v>18</v>
      </c>
      <c r="R13" s="31" t="s">
        <v>41</v>
      </c>
      <c r="S13" s="32">
        <f>SUM(F13,I13,N13,Q13)</f>
        <v>66.6</v>
      </c>
      <c r="T13" s="32">
        <f>MIN(F13,I13,N13,Q13)</f>
        <v>16.15</v>
      </c>
      <c r="U13" s="32">
        <f>MAX(F13,I13,N13,Q13)</f>
        <v>18</v>
      </c>
      <c r="V13" s="32">
        <f>SUM(S13-T13)</f>
        <v>50.449999999999996</v>
      </c>
      <c r="W13" s="32">
        <f>MIN(G13,J13,O13,R13)</f>
        <v>8.43</v>
      </c>
      <c r="X13" s="32">
        <f>AVERAGE(G13,J13,O13,R13)</f>
        <v>9.096666666666668</v>
      </c>
      <c r="Y13" s="129">
        <f>MAX(F13,I13,N13,Q13)</f>
        <v>18</v>
      </c>
      <c r="Z13" s="32">
        <f>AVERAGE(,F13,I13,N13,Q13)</f>
        <v>13.319999999999999</v>
      </c>
      <c r="AA13" s="32">
        <v>17.75</v>
      </c>
      <c r="AB13" s="131" t="s">
        <v>42</v>
      </c>
      <c r="AC13" s="32">
        <v>9.08</v>
      </c>
      <c r="AD13" s="138">
        <f>MAX(U13,AA13)</f>
        <v>18</v>
      </c>
      <c r="AE13" s="32">
        <f>MIN(W13,AC13)</f>
        <v>8.43</v>
      </c>
      <c r="AF13" s="45">
        <v>94</v>
      </c>
      <c r="AG13" s="113">
        <f>SUM(3600/AE13*AF13/5280)</f>
        <v>7.602717567130379</v>
      </c>
      <c r="AH13" s="51"/>
      <c r="AI13" s="110"/>
      <c r="AJ13" s="110"/>
      <c r="AK13" s="110"/>
      <c r="AL13" s="110"/>
      <c r="AM13" s="110"/>
      <c r="AN13" s="13"/>
    </row>
    <row r="14" spans="1:40" s="2" customFormat="1" ht="25.5" customHeight="1">
      <c r="A14" s="28"/>
      <c r="B14" s="30">
        <v>2</v>
      </c>
      <c r="C14" s="78" t="s">
        <v>36</v>
      </c>
      <c r="D14" s="24" t="s">
        <v>47</v>
      </c>
      <c r="E14" s="70"/>
      <c r="F14" s="132">
        <v>18.65</v>
      </c>
      <c r="G14" s="31" t="s">
        <v>41</v>
      </c>
      <c r="H14" s="31">
        <v>0</v>
      </c>
      <c r="I14" s="124">
        <v>17.45</v>
      </c>
      <c r="J14" s="31" t="s">
        <v>41</v>
      </c>
      <c r="K14" s="31">
        <v>0</v>
      </c>
      <c r="L14" s="31">
        <v>0</v>
      </c>
      <c r="M14" s="31">
        <v>0</v>
      </c>
      <c r="N14" s="124">
        <v>17.45</v>
      </c>
      <c r="O14" s="126">
        <v>8.55</v>
      </c>
      <c r="P14" s="31">
        <v>0</v>
      </c>
      <c r="Q14" s="31">
        <v>17.45</v>
      </c>
      <c r="R14" s="126">
        <v>8.68</v>
      </c>
      <c r="S14" s="32">
        <f>SUM(F14,I14,N14,Q14)</f>
        <v>71</v>
      </c>
      <c r="T14" s="32">
        <f>MIN(F14,I14,N14,Q14)</f>
        <v>17.45</v>
      </c>
      <c r="U14" s="32">
        <f>MAX(F14,I14,N14,Q14)</f>
        <v>18.65</v>
      </c>
      <c r="V14" s="32">
        <f>SUM(S14-T14)</f>
        <v>53.55</v>
      </c>
      <c r="W14" s="32">
        <f>MIN(G14,J14,O14,R14)</f>
        <v>8.55</v>
      </c>
      <c r="X14" s="32">
        <f>AVERAGE(G14,J14,O14,R14)</f>
        <v>8.615</v>
      </c>
      <c r="Y14" s="130">
        <f>MAX(F14,I14,N14,Q14)</f>
        <v>18.65</v>
      </c>
      <c r="Z14" s="32">
        <f>AVERAGE(,F14,I14,N14,Q14)</f>
        <v>14.2</v>
      </c>
      <c r="AA14" s="32">
        <v>17</v>
      </c>
      <c r="AB14" s="129" t="s">
        <v>42</v>
      </c>
      <c r="AC14" s="32">
        <v>8.13</v>
      </c>
      <c r="AD14" s="136">
        <f>MAX(U14,AA14)</f>
        <v>18.65</v>
      </c>
      <c r="AE14" s="136">
        <f>MIN(W14,AC14)</f>
        <v>8.13</v>
      </c>
      <c r="AF14" s="45">
        <v>94</v>
      </c>
      <c r="AG14" s="113">
        <f>SUM(3600/AE14*AF14/5280)</f>
        <v>7.883260650788325</v>
      </c>
      <c r="AH14" s="51"/>
      <c r="AI14" s="111"/>
      <c r="AJ14" s="110"/>
      <c r="AK14" s="110"/>
      <c r="AL14" s="110"/>
      <c r="AM14" s="110"/>
      <c r="AN14" s="13"/>
    </row>
    <row r="15" spans="1:40" s="2" customFormat="1" ht="25.5" customHeight="1">
      <c r="A15" s="28"/>
      <c r="B15" s="30">
        <v>3</v>
      </c>
      <c r="C15" s="78" t="s">
        <v>38</v>
      </c>
      <c r="D15" s="24" t="s">
        <v>47</v>
      </c>
      <c r="E15" s="70"/>
      <c r="F15" s="31">
        <v>16.65</v>
      </c>
      <c r="G15" s="31">
        <v>9.66</v>
      </c>
      <c r="H15" s="31">
        <v>0</v>
      </c>
      <c r="I15" s="31">
        <v>16.25</v>
      </c>
      <c r="J15" s="126">
        <v>9.87</v>
      </c>
      <c r="K15" s="31">
        <v>0</v>
      </c>
      <c r="L15" s="31">
        <v>0</v>
      </c>
      <c r="M15" s="31">
        <v>0</v>
      </c>
      <c r="N15" s="31">
        <v>16.8</v>
      </c>
      <c r="O15" s="31" t="s">
        <v>41</v>
      </c>
      <c r="P15" s="31">
        <v>0</v>
      </c>
      <c r="Q15" s="31">
        <v>16.05</v>
      </c>
      <c r="R15" s="31" t="s">
        <v>41</v>
      </c>
      <c r="S15" s="32">
        <f>SUM(F15,I15,N15,Q15)</f>
        <v>65.75</v>
      </c>
      <c r="T15" s="32">
        <f>MIN(F15,I15,N15,Q15)</f>
        <v>16.05</v>
      </c>
      <c r="U15" s="32">
        <f>MAX(F15,I15,N15,Q15)</f>
        <v>16.8</v>
      </c>
      <c r="V15" s="32">
        <f>SUM(S15-T15)</f>
        <v>49.7</v>
      </c>
      <c r="W15" s="32">
        <f>MIN(G15,J15,O15,R15)</f>
        <v>9.66</v>
      </c>
      <c r="X15" s="32">
        <f>AVERAGE(G15,J15,O15,R15)</f>
        <v>9.765</v>
      </c>
      <c r="Y15" s="128">
        <f>MAX(F15,I15,N15,Q15)</f>
        <v>16.8</v>
      </c>
      <c r="Z15" s="32">
        <f>AVERAGE(,F15,I15,N15,Q15)</f>
        <v>13.15</v>
      </c>
      <c r="AA15" s="32">
        <v>16.15</v>
      </c>
      <c r="AB15" s="128" t="s">
        <v>43</v>
      </c>
      <c r="AC15" s="32">
        <v>9.53</v>
      </c>
      <c r="AD15" s="32">
        <f>MAX(U15,AA15)</f>
        <v>16.8</v>
      </c>
      <c r="AE15" s="32">
        <f>MIN(W15,AC15)</f>
        <v>9.53</v>
      </c>
      <c r="AF15" s="45">
        <v>94</v>
      </c>
      <c r="AG15" s="113">
        <f>SUM(3600/AE15*AF15/5280)</f>
        <v>6.725174091386054</v>
      </c>
      <c r="AH15" s="51"/>
      <c r="AI15" s="110"/>
      <c r="AJ15" s="110"/>
      <c r="AK15" s="110"/>
      <c r="AL15" s="110"/>
      <c r="AM15" s="110"/>
      <c r="AN15" s="13"/>
    </row>
    <row r="16" spans="1:40" s="2" customFormat="1" ht="25.5" customHeight="1">
      <c r="A16" s="28"/>
      <c r="B16" s="30">
        <v>4</v>
      </c>
      <c r="C16" s="78" t="s">
        <v>39</v>
      </c>
      <c r="D16" s="24" t="s">
        <v>47</v>
      </c>
      <c r="E16" s="70">
        <v>10</v>
      </c>
      <c r="F16" s="31">
        <v>15.95</v>
      </c>
      <c r="G16" s="31" t="s">
        <v>41</v>
      </c>
      <c r="H16" s="31">
        <v>0</v>
      </c>
      <c r="I16" s="31">
        <v>13.95</v>
      </c>
      <c r="J16" s="31">
        <v>10.1</v>
      </c>
      <c r="K16" s="31">
        <v>0</v>
      </c>
      <c r="L16" s="31">
        <v>0</v>
      </c>
      <c r="M16" s="31">
        <v>0</v>
      </c>
      <c r="N16" s="31">
        <v>14.55</v>
      </c>
      <c r="O16" s="31">
        <v>9.72</v>
      </c>
      <c r="P16" s="31">
        <v>0</v>
      </c>
      <c r="Q16" s="31">
        <v>16.7</v>
      </c>
      <c r="R16" s="31" t="s">
        <v>41</v>
      </c>
      <c r="S16" s="32">
        <f>SUM(F16,I16,N16,Q16)</f>
        <v>61.150000000000006</v>
      </c>
      <c r="T16" s="32">
        <f>MIN(F16,I16,N16,Q16)</f>
        <v>13.95</v>
      </c>
      <c r="U16" s="32">
        <f>MAX(F16,I16,N16,Q16)</f>
        <v>16.7</v>
      </c>
      <c r="V16" s="32">
        <f>SUM(S16-T16)</f>
        <v>47.2</v>
      </c>
      <c r="W16" s="32">
        <f>MIN(G16,J16,O16,R16)</f>
        <v>9.72</v>
      </c>
      <c r="X16" s="32">
        <f>AVERAGE(G16,J16,O16,R16)</f>
        <v>9.91</v>
      </c>
      <c r="Y16" s="129">
        <f>MAX(F16,I16,N16,Q16)</f>
        <v>16.7</v>
      </c>
      <c r="Z16" s="32">
        <f>AVERAGE(,F16,I16,N16,Q16)</f>
        <v>12.23</v>
      </c>
      <c r="AA16" s="32">
        <v>15.45</v>
      </c>
      <c r="AB16" s="131" t="s">
        <v>43</v>
      </c>
      <c r="AC16" s="32">
        <v>9.98</v>
      </c>
      <c r="AD16" s="32">
        <f>MAX(U16,AA16)</f>
        <v>16.7</v>
      </c>
      <c r="AE16" s="32">
        <f>MIN(W16,AC16)</f>
        <v>9.72</v>
      </c>
      <c r="AF16" s="45">
        <v>94</v>
      </c>
      <c r="AG16" s="113">
        <f>SUM(3600/AE16*AF16/5280)</f>
        <v>6.59371492704826</v>
      </c>
      <c r="AH16" s="51"/>
      <c r="AI16" s="110"/>
      <c r="AJ16" s="110"/>
      <c r="AK16" s="110"/>
      <c r="AL16" s="110"/>
      <c r="AM16" s="110"/>
      <c r="AN16" s="13"/>
    </row>
    <row r="17" spans="1:40" s="2" customFormat="1" ht="25.5" customHeight="1">
      <c r="A17" s="28"/>
      <c r="B17" s="30">
        <v>5</v>
      </c>
      <c r="C17" s="78" t="s">
        <v>40</v>
      </c>
      <c r="D17" s="24" t="s">
        <v>47</v>
      </c>
      <c r="E17" s="70"/>
      <c r="F17" s="31">
        <v>15.95</v>
      </c>
      <c r="G17" s="31" t="s">
        <v>41</v>
      </c>
      <c r="H17" s="31">
        <v>0</v>
      </c>
      <c r="I17" s="31">
        <v>11.45</v>
      </c>
      <c r="J17" s="31">
        <v>12.9</v>
      </c>
      <c r="K17" s="31">
        <v>0</v>
      </c>
      <c r="L17" s="31">
        <v>0</v>
      </c>
      <c r="M17" s="31">
        <v>0</v>
      </c>
      <c r="N17" s="31">
        <v>4.8</v>
      </c>
      <c r="O17" s="31">
        <v>11.27</v>
      </c>
      <c r="P17" s="31">
        <v>0</v>
      </c>
      <c r="Q17" s="31">
        <v>13.55</v>
      </c>
      <c r="R17" s="31" t="s">
        <v>41</v>
      </c>
      <c r="S17" s="32">
        <f>SUM(F17,I17,N17,Q17)</f>
        <v>45.75</v>
      </c>
      <c r="T17" s="32">
        <f>MIN(F17,I17,N17,Q17)</f>
        <v>4.8</v>
      </c>
      <c r="U17" s="32">
        <f>MAX(F17,I17,N17,Q17)</f>
        <v>15.95</v>
      </c>
      <c r="V17" s="32">
        <f>SUM(S17-T17)</f>
        <v>40.95</v>
      </c>
      <c r="W17" s="32">
        <f>MIN(G17,J17,O17,R17)</f>
        <v>11.27</v>
      </c>
      <c r="X17" s="32">
        <f>AVERAGE(G17,J17,O17,R17)</f>
        <v>12.085</v>
      </c>
      <c r="Y17" s="130">
        <f>MAX(F17,I17,N17,Q17)</f>
        <v>15.95</v>
      </c>
      <c r="Z17" s="32">
        <f>AVERAGE(,F17,I17,N17,Q17)</f>
        <v>9.15</v>
      </c>
      <c r="AA17" s="32">
        <v>13.9</v>
      </c>
      <c r="AB17" s="128" t="s">
        <v>44</v>
      </c>
      <c r="AC17" s="32">
        <v>10.63</v>
      </c>
      <c r="AD17" s="32">
        <f>MAX(U17,AA17)</f>
        <v>15.95</v>
      </c>
      <c r="AE17" s="32">
        <f>MIN(W17,AC17)</f>
        <v>10.63</v>
      </c>
      <c r="AF17" s="45">
        <v>94</v>
      </c>
      <c r="AG17" s="113">
        <f>SUM(3600/AE17*AF17/5280)</f>
        <v>6.029248268194646</v>
      </c>
      <c r="AH17" s="51"/>
      <c r="AI17" s="110"/>
      <c r="AJ17" s="110"/>
      <c r="AK17" s="110"/>
      <c r="AL17" s="110"/>
      <c r="AM17" s="110"/>
      <c r="AN17" s="13"/>
    </row>
    <row r="18" spans="1:40" s="5" customFormat="1" ht="25.5" customHeight="1" thickBot="1">
      <c r="A18" s="28"/>
      <c r="B18" s="54"/>
      <c r="C18" s="80"/>
      <c r="D18" s="27"/>
      <c r="E18" s="71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46"/>
      <c r="AG18" s="114"/>
      <c r="AH18" s="51"/>
      <c r="AI18" s="111"/>
      <c r="AJ18" s="110"/>
      <c r="AK18" s="110"/>
      <c r="AL18" s="110"/>
      <c r="AM18" s="110"/>
      <c r="AN18" s="13"/>
    </row>
    <row r="19" spans="1:41" ht="35.25" customHeight="1" thickBot="1" thickTop="1">
      <c r="A19" s="13"/>
      <c r="B19" s="34"/>
      <c r="C19" s="52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53"/>
      <c r="AG19" s="41"/>
      <c r="AH19" s="41"/>
      <c r="AI19" s="13"/>
      <c r="AJ19" s="13"/>
      <c r="AK19" s="13"/>
      <c r="AL19" s="13"/>
      <c r="AM19" s="13"/>
      <c r="AN19" s="13"/>
      <c r="AO19" s="12"/>
    </row>
    <row r="20" spans="1:40" ht="25.5" customHeight="1" thickBot="1" thickTop="1">
      <c r="A20" s="13"/>
      <c r="B20" s="34"/>
      <c r="C20" s="73"/>
      <c r="D20" s="74"/>
      <c r="E20" s="73"/>
      <c r="F20" s="76"/>
      <c r="G20" s="75"/>
      <c r="H20" s="75"/>
      <c r="I20" s="77" t="s">
        <v>19</v>
      </c>
      <c r="J20" s="75"/>
      <c r="K20" s="75"/>
      <c r="L20" s="75"/>
      <c r="M20" s="75"/>
      <c r="N20" s="75"/>
      <c r="O20" s="75"/>
      <c r="P20" s="38"/>
      <c r="Q20" s="38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53"/>
      <c r="AG20" s="41"/>
      <c r="AH20" s="41"/>
      <c r="AI20" s="104"/>
      <c r="AJ20" s="13"/>
      <c r="AK20" s="69" t="s">
        <v>18</v>
      </c>
      <c r="AL20" s="13"/>
      <c r="AM20" s="13"/>
      <c r="AN20" s="58"/>
    </row>
    <row r="21" spans="1:55" s="5" customFormat="1" ht="25.5" customHeight="1" thickBot="1" thickTop="1">
      <c r="A21" s="13"/>
      <c r="B21" s="34"/>
      <c r="C21" s="52"/>
      <c r="D21" s="105"/>
      <c r="E21" s="37"/>
      <c r="F21" s="38"/>
      <c r="G21" s="77" t="s">
        <v>28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53"/>
      <c r="AG21" s="41"/>
      <c r="AH21" s="41"/>
      <c r="AI21" s="13"/>
      <c r="AJ21" s="13"/>
      <c r="AK21" s="13"/>
      <c r="AL21" s="13"/>
      <c r="AM21" s="13"/>
      <c r="AN21" s="57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3" customFormat="1" ht="25.5" customHeight="1">
      <c r="A22" s="13"/>
      <c r="B22" s="34"/>
      <c r="C22" s="52"/>
      <c r="D22" s="43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53"/>
      <c r="AG22" s="41"/>
      <c r="AH22" s="41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ht="25.5" customHeight="1">
      <c r="A23" s="13"/>
      <c r="B23" s="34"/>
      <c r="C23" s="52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53"/>
      <c r="AG23" s="41"/>
      <c r="AH23" s="41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25.5" customHeight="1">
      <c r="A24" s="13"/>
      <c r="B24" s="34"/>
      <c r="C24" s="52"/>
      <c r="D24" s="43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53"/>
      <c r="AG24" s="41"/>
      <c r="AH24" s="41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5" customFormat="1" ht="25.5" customHeight="1" thickBot="1">
      <c r="A25" s="13"/>
      <c r="B25" s="34"/>
      <c r="C25" s="52"/>
      <c r="D25" s="43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53"/>
      <c r="AG25" s="41"/>
      <c r="AH25" s="41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s="3" customFormat="1" ht="25.5" customHeight="1">
      <c r="A26" s="13"/>
      <c r="B26" s="34"/>
      <c r="C26" s="52"/>
      <c r="D26" s="43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53"/>
      <c r="AG26" s="41"/>
      <c r="AH26" s="4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ht="14.25" customHeight="1">
      <c r="A27" s="13"/>
      <c r="B27" s="34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1"/>
      <c r="AH27" s="41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4.25" customHeight="1">
      <c r="A28" s="13"/>
      <c r="B28" s="42"/>
      <c r="C28" s="35"/>
      <c r="D28" s="43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1"/>
      <c r="AH28" s="41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5" customFormat="1" ht="14.25" customHeight="1" thickBot="1">
      <c r="A29" s="13"/>
      <c r="B29" s="34"/>
      <c r="C29" s="35"/>
      <c r="D29" s="43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1"/>
      <c r="AH29" s="41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3" customFormat="1" ht="14.25" customHeight="1">
      <c r="A30" s="13"/>
      <c r="B30" s="34"/>
      <c r="C30" s="35"/>
      <c r="D30" s="43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1"/>
      <c r="AH30" s="41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4.25" customHeight="1">
      <c r="A31" s="13"/>
      <c r="B31" s="34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1"/>
      <c r="AH31" s="41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64.5" customHeight="1">
      <c r="A32" s="13"/>
      <c r="B32" s="34"/>
      <c r="C32" s="35"/>
      <c r="D32" s="43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1"/>
      <c r="AH32" s="41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2" customFormat="1" ht="14.25" customHeight="1">
      <c r="A33" s="13"/>
      <c r="B33" s="34"/>
      <c r="C33" s="35"/>
      <c r="D33" s="43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1"/>
      <c r="AH33" s="41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5" customFormat="1" ht="60" customHeight="1" thickBot="1">
      <c r="A34" s="13"/>
      <c r="B34" s="34"/>
      <c r="C34" s="35"/>
      <c r="D34" s="43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0"/>
      <c r="AG34" s="41"/>
      <c r="AH34" s="41"/>
      <c r="AI34" s="67"/>
      <c r="AJ34" s="55"/>
      <c r="AK34" s="55"/>
      <c r="AL34" s="68"/>
      <c r="AM34" s="13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2:38" s="13" customFormat="1" ht="14.25" customHeight="1">
      <c r="B35" s="34"/>
      <c r="C35" s="35"/>
      <c r="D35" s="36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1"/>
      <c r="AH35" s="41"/>
      <c r="AI35" s="61"/>
      <c r="AJ35" s="4"/>
      <c r="AK35" s="4"/>
      <c r="AL35" s="62"/>
    </row>
    <row r="36" spans="1:39" ht="14.25" customHeight="1">
      <c r="A36" s="26"/>
      <c r="B36" s="34"/>
      <c r="C36" s="35"/>
      <c r="D36" s="43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4"/>
      <c r="AG36" s="41"/>
      <c r="AH36" s="41"/>
      <c r="AI36" s="63"/>
      <c r="AJ36" s="64"/>
      <c r="AK36" s="64"/>
      <c r="AL36" s="65"/>
      <c r="AM36" s="26"/>
    </row>
    <row r="37" spans="1:39" ht="14.25" customHeight="1">
      <c r="A37" s="26"/>
      <c r="B37" s="34"/>
      <c r="C37" s="35"/>
      <c r="D37" s="43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4"/>
      <c r="AG37" s="41"/>
      <c r="AH37" s="41"/>
      <c r="AI37" s="63"/>
      <c r="AJ37" s="64"/>
      <c r="AK37" s="64"/>
      <c r="AL37" s="65"/>
      <c r="AM37" s="26"/>
    </row>
    <row r="38" spans="1:39" s="2" customFormat="1" ht="14.25" customHeight="1">
      <c r="A38" s="13"/>
      <c r="B38" s="34"/>
      <c r="C38" s="35"/>
      <c r="D38" s="43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1"/>
      <c r="AH38" s="41"/>
      <c r="AI38" s="61"/>
      <c r="AJ38" s="4"/>
      <c r="AK38" s="4"/>
      <c r="AL38" s="62"/>
      <c r="AM38" s="66"/>
    </row>
    <row r="39" spans="1:39" s="2" customFormat="1" ht="14.25" customHeight="1">
      <c r="A39" s="13"/>
      <c r="B39" s="34"/>
      <c r="C39" s="35"/>
      <c r="D39" s="36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  <c r="AG39" s="41"/>
      <c r="AH39" s="41"/>
      <c r="AI39" s="61"/>
      <c r="AJ39" s="4"/>
      <c r="AK39" s="4"/>
      <c r="AL39" s="62"/>
      <c r="AM39" s="66"/>
    </row>
    <row r="40" spans="1:34" ht="14.25" customHeight="1">
      <c r="A40" s="13"/>
      <c r="B40" s="34"/>
      <c r="C40" s="35"/>
      <c r="D40" s="43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41"/>
      <c r="AH40" s="41"/>
    </row>
    <row r="41" spans="1:34" ht="14.25" customHeight="1">
      <c r="A41" s="13"/>
      <c r="B41" s="34"/>
      <c r="C41" s="35"/>
      <c r="D41" s="43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41"/>
      <c r="AH41" s="41"/>
    </row>
    <row r="42" spans="1:34" ht="14.25" customHeight="1">
      <c r="A42" s="13"/>
      <c r="B42" s="34"/>
      <c r="C42" s="35"/>
      <c r="D42" s="43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41"/>
      <c r="AH42" s="41"/>
    </row>
    <row r="43" spans="1:34" ht="12.7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35:39" s="1" customFormat="1" ht="12.75">
      <c r="AI44" s="61"/>
      <c r="AJ44" s="4"/>
      <c r="AK44" s="4"/>
      <c r="AL44" s="62"/>
      <c r="AM44" s="13"/>
    </row>
    <row r="45" spans="35:39" s="1" customFormat="1" ht="12.75" hidden="1">
      <c r="AI45" s="61"/>
      <c r="AJ45" s="4"/>
      <c r="AK45" s="4"/>
      <c r="AL45" s="62"/>
      <c r="AM45" s="13"/>
    </row>
    <row r="46" spans="35:39" s="1" customFormat="1" ht="12.75">
      <c r="AI46" s="61"/>
      <c r="AJ46" s="4"/>
      <c r="AK46" s="4"/>
      <c r="AL46" s="62"/>
      <c r="AM46" s="13"/>
    </row>
    <row r="47" spans="35:39" s="1" customFormat="1" ht="12.75">
      <c r="AI47" s="61"/>
      <c r="AJ47" s="4"/>
      <c r="AK47" s="4"/>
      <c r="AL47" s="62"/>
      <c r="AM47" s="13"/>
    </row>
    <row r="48" spans="35:39" s="1" customFormat="1" ht="57" customHeight="1">
      <c r="AI48" s="61"/>
      <c r="AJ48" s="4"/>
      <c r="AK48" s="4"/>
      <c r="AL48" s="62"/>
      <c r="AM48" s="13"/>
    </row>
    <row r="49" spans="2:39" s="1" customFormat="1" ht="48" customHeight="1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6"/>
      <c r="X49" s="10"/>
      <c r="Y49" s="7"/>
      <c r="Z49" s="11"/>
      <c r="AA49" s="21"/>
      <c r="AB49" s="21"/>
      <c r="AC49" s="21"/>
      <c r="AD49" s="21"/>
      <c r="AE49" s="21"/>
      <c r="AI49" s="61"/>
      <c r="AJ49" s="4"/>
      <c r="AK49" s="4"/>
      <c r="AL49" s="62"/>
      <c r="AM49" s="13"/>
    </row>
    <row r="50" spans="2:39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6"/>
      <c r="X50" s="10"/>
      <c r="Y50" s="7"/>
      <c r="Z50" s="11"/>
      <c r="AA50" s="21"/>
      <c r="AB50" s="21"/>
      <c r="AC50" s="21"/>
      <c r="AD50" s="21"/>
      <c r="AE50" s="21"/>
      <c r="AI50" s="61"/>
      <c r="AJ50" s="4"/>
      <c r="AK50" s="4"/>
      <c r="AL50" s="62"/>
      <c r="AM50" s="13"/>
    </row>
    <row r="51" spans="2:39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  <c r="AE51" s="21"/>
      <c r="AI51" s="61"/>
      <c r="AJ51" s="4"/>
      <c r="AK51" s="4"/>
      <c r="AL51" s="62"/>
      <c r="AM51" s="13"/>
    </row>
    <row r="52" spans="2:39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  <c r="AE52" s="21"/>
      <c r="AI52" s="61"/>
      <c r="AJ52" s="4"/>
      <c r="AK52" s="4"/>
      <c r="AL52" s="62"/>
      <c r="AM52" s="13"/>
    </row>
    <row r="53" spans="2:39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  <c r="AE53" s="21"/>
      <c r="AI53" s="61"/>
      <c r="AJ53" s="4"/>
      <c r="AK53" s="4"/>
      <c r="AL53" s="62"/>
      <c r="AM53" s="13"/>
    </row>
    <row r="54" spans="2:39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  <c r="AE54" s="21"/>
      <c r="AI54" s="61"/>
      <c r="AJ54" s="4"/>
      <c r="AK54" s="4"/>
      <c r="AL54" s="62"/>
      <c r="AM54" s="13"/>
    </row>
    <row r="55" spans="2:39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  <c r="AE55" s="21"/>
      <c r="AI55" s="61"/>
      <c r="AJ55" s="4"/>
      <c r="AK55" s="4"/>
      <c r="AL55" s="62"/>
      <c r="AM55" s="13"/>
    </row>
    <row r="56" spans="2:39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9"/>
      <c r="AB56" s="9"/>
      <c r="AC56" s="9"/>
      <c r="AD56" s="9"/>
      <c r="AE56" s="9"/>
      <c r="AF56" s="12"/>
      <c r="AG56" s="12"/>
      <c r="AH56" s="56"/>
      <c r="AI56" s="61"/>
      <c r="AJ56" s="4"/>
      <c r="AK56" s="4"/>
      <c r="AL56" s="62"/>
      <c r="AM56" s="13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2009-06-16T15:26:19Z</dcterms:modified>
  <cp:category/>
  <cp:version/>
  <cp:contentType/>
  <cp:contentStatus/>
</cp:coreProperties>
</file>