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 May 2009 PM 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<sst xmlns="http://schemas.openxmlformats.org/spreadsheetml/2006/main" count="77" uniqueCount="49">
  <si>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</si>
  <si>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</si>
  <si>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</si>
  <si>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</si>
  <si>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</si>
  <si>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</si>
  <si>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</si>
  <si>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</si>
  <si>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</si>
  <si>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</si>
  <si>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</si>
  <si>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</si>
  <si>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</si>
  <si>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</si>
  <si>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</si>
  <si>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</si>
  <si>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</si>
  <si>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</si>
  <si>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</si>
  <si>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</si>
  <si>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</si>
  <si>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</si>
  <si>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</si>
  <si>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</si>
  <si>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white</t>
  </si>
  <si>
    <t>lane</t>
  </si>
  <si>
    <t>o</t>
  </si>
  <si>
    <t>GRID</t>
  </si>
  <si>
    <t>Q</t>
  </si>
  <si>
    <t>Martin Hill</t>
  </si>
  <si>
    <t>Purple = LHORC, Green = SCHORC, Blue = HOSS, Black = DHORC, Red = MBR HO</t>
  </si>
  <si>
    <t>John Ovens</t>
  </si>
  <si>
    <t>Dave Rouse</t>
  </si>
  <si>
    <t>Tony Stacey</t>
  </si>
  <si>
    <t>Andy Whorton</t>
  </si>
  <si>
    <t>Marc Townsend</t>
  </si>
  <si>
    <t>Deane Walpole</t>
  </si>
  <si>
    <t>Julian Allard</t>
  </si>
  <si>
    <t>Clive Harland</t>
  </si>
  <si>
    <t>Tony Ryder</t>
  </si>
  <si>
    <t>Craig Homewood</t>
  </si>
  <si>
    <t>Paul Homewood</t>
  </si>
  <si>
    <t>Jack Homewood</t>
  </si>
  <si>
    <t>Robin Cornwall</t>
  </si>
  <si>
    <t>Modified</t>
  </si>
  <si>
    <t>Nascar</t>
  </si>
  <si>
    <t>28.75 (B)</t>
  </si>
  <si>
    <t>Modified (P)</t>
  </si>
  <si>
    <t>Wizzard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</si>
</sst>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2"/>
      <color indexed="10"/>
      <name val="Arial"/>
      <family val="2"/>
    </font>
    <font>
      <sz val="12"/>
      <color indexed="61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0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/>
    </xf>
    <xf numFmtId="2" fontId="14" fillId="3" borderId="3" xfId="0" applyNumberFormat="1" applyFont="1" applyFill="1" applyBorder="1" applyAlignment="1">
      <alignment/>
    </xf>
    <xf numFmtId="173" fontId="15" fillId="2" borderId="21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/>
    </xf>
    <xf numFmtId="173" fontId="15" fillId="2" borderId="23" xfId="0" applyNumberFormat="1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2" fontId="14" fillId="3" borderId="22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24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6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2" xfId="0" applyFont="1" applyFill="1" applyBorder="1" applyAlignment="1" applyProtection="1">
      <alignment/>
      <protection locked="0"/>
    </xf>
    <xf numFmtId="0" fontId="0" fillId="2" borderId="27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1" fillId="3" borderId="28" xfId="0" applyFont="1" applyFill="1" applyBorder="1" applyAlignment="1">
      <alignment/>
    </xf>
    <xf numFmtId="0" fontId="13" fillId="3" borderId="29" xfId="0" applyFont="1" applyFill="1" applyBorder="1" applyAlignment="1">
      <alignment horizontal="center"/>
    </xf>
    <xf numFmtId="0" fontId="11" fillId="3" borderId="29" xfId="0" applyFont="1" applyFill="1" applyBorder="1" applyAlignment="1">
      <alignment/>
    </xf>
    <xf numFmtId="0" fontId="10" fillId="3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right"/>
    </xf>
    <xf numFmtId="0" fontId="7" fillId="3" borderId="3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/>
    </xf>
    <xf numFmtId="0" fontId="22" fillId="3" borderId="0" xfId="0" applyFont="1" applyFill="1" applyBorder="1" applyAlignment="1" applyProtection="1">
      <alignment horizontal="center"/>
      <protection locked="0"/>
    </xf>
    <xf numFmtId="0" fontId="23" fillId="3" borderId="32" xfId="0" applyFont="1" applyFill="1" applyBorder="1" applyAlignment="1">
      <alignment horizontal="left"/>
    </xf>
    <xf numFmtId="0" fontId="11" fillId="4" borderId="33" xfId="0" applyFont="1" applyFill="1" applyBorder="1" applyAlignment="1">
      <alignment/>
    </xf>
    <xf numFmtId="0" fontId="11" fillId="4" borderId="34" xfId="0" applyFont="1" applyFill="1" applyBorder="1" applyAlignment="1">
      <alignment/>
    </xf>
    <xf numFmtId="0" fontId="11" fillId="5" borderId="35" xfId="0" applyFont="1" applyFill="1" applyBorder="1" applyAlignment="1">
      <alignment/>
    </xf>
    <xf numFmtId="0" fontId="11" fillId="5" borderId="36" xfId="0" applyFont="1" applyFill="1" applyBorder="1" applyAlignment="1">
      <alignment/>
    </xf>
    <xf numFmtId="0" fontId="24" fillId="2" borderId="35" xfId="0" applyFont="1" applyFill="1" applyBorder="1" applyAlignment="1">
      <alignment horizontal="right"/>
    </xf>
    <xf numFmtId="0" fontId="24" fillId="2" borderId="36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" fontId="14" fillId="3" borderId="2" xfId="0" applyNumberFormat="1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" fontId="14" fillId="3" borderId="22" xfId="0" applyNumberFormat="1" applyFont="1" applyFill="1" applyBorder="1" applyAlignment="1">
      <alignment horizontal="center"/>
    </xf>
    <xf numFmtId="2" fontId="25" fillId="3" borderId="3" xfId="0" applyNumberFormat="1" applyFont="1" applyFill="1" applyBorder="1" applyAlignment="1" applyProtection="1">
      <alignment horizontal="center"/>
      <protection locked="0"/>
    </xf>
    <xf numFmtId="2" fontId="26" fillId="3" borderId="3" xfId="0" applyNumberFormat="1" applyFont="1" applyFill="1" applyBorder="1" applyAlignment="1" applyProtection="1">
      <alignment horizontal="center"/>
      <protection locked="0"/>
    </xf>
    <xf numFmtId="2" fontId="25" fillId="7" borderId="3" xfId="0" applyNumberFormat="1" applyFont="1" applyFill="1" applyBorder="1" applyAlignment="1" applyProtection="1">
      <alignment horizontal="center"/>
      <protection locked="0"/>
    </xf>
    <xf numFmtId="2" fontId="26" fillId="7" borderId="3" xfId="0" applyNumberFormat="1" applyFont="1" applyFill="1" applyBorder="1" applyAlignment="1" applyProtection="1">
      <alignment horizontal="center"/>
      <protection locked="0"/>
    </xf>
    <xf numFmtId="2" fontId="14" fillId="7" borderId="3" xfId="0" applyNumberFormat="1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0" fontId="27" fillId="3" borderId="3" xfId="0" applyFont="1" applyFill="1" applyBorder="1" applyAlignment="1" applyProtection="1">
      <alignment horizontal="left"/>
      <protection locked="0"/>
    </xf>
    <xf numFmtId="0" fontId="28" fillId="3" borderId="3" xfId="0" applyFont="1" applyFill="1" applyBorder="1" applyAlignment="1" applyProtection="1">
      <alignment horizontal="left"/>
      <protection locked="0"/>
    </xf>
    <xf numFmtId="0" fontId="29" fillId="3" borderId="3" xfId="0" applyFont="1" applyFill="1" applyBorder="1" applyAlignment="1" applyProtection="1">
      <alignment horizontal="left"/>
      <protection locked="0"/>
    </xf>
    <xf numFmtId="0" fontId="30" fillId="3" borderId="3" xfId="0" applyFont="1" applyFill="1" applyBorder="1" applyAlignment="1" applyProtection="1">
      <alignment horizontal="left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22" xfId="0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172" fontId="15" fillId="2" borderId="2" xfId="0" applyNumberFormat="1" applyFont="1" applyFill="1" applyBorder="1" applyAlignment="1">
      <alignment horizontal="center"/>
    </xf>
    <xf numFmtId="172" fontId="15" fillId="2" borderId="3" xfId="0" applyNumberFormat="1" applyFont="1" applyFill="1" applyBorder="1" applyAlignment="1">
      <alignment horizontal="center"/>
    </xf>
    <xf numFmtId="172" fontId="15" fillId="2" borderId="22" xfId="0" applyNumberFormat="1" applyFont="1" applyFill="1" applyBorder="1" applyAlignment="1">
      <alignment horizontal="center"/>
    </xf>
    <xf numFmtId="2" fontId="31" fillId="4" borderId="2" xfId="0" applyNumberFormat="1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31" fillId="4" borderId="3" xfId="0" applyNumberFormat="1" applyFont="1" applyFill="1" applyBorder="1" applyAlignment="1">
      <alignment/>
    </xf>
    <xf numFmtId="2" fontId="31" fillId="8" borderId="3" xfId="0" applyNumberFormat="1" applyFont="1" applyFill="1" applyBorder="1" applyAlignment="1">
      <alignment/>
    </xf>
    <xf numFmtId="2" fontId="31" fillId="4" borderId="22" xfId="0" applyNumberFormat="1" applyFont="1" applyFill="1" applyBorder="1" applyAlignment="1">
      <alignment/>
    </xf>
    <xf numFmtId="2" fontId="32" fillId="8" borderId="3" xfId="0" applyNumberFormat="1" applyFont="1" applyFill="1" applyBorder="1" applyAlignment="1">
      <alignment/>
    </xf>
    <xf numFmtId="2" fontId="15" fillId="5" borderId="3" xfId="0" applyNumberFormat="1" applyFont="1" applyFill="1" applyBorder="1" applyAlignment="1">
      <alignment/>
    </xf>
    <xf numFmtId="2" fontId="31" fillId="8" borderId="22" xfId="0" applyNumberFormat="1" applyFont="1" applyFill="1" applyBorder="1" applyAlignment="1">
      <alignment/>
    </xf>
    <xf numFmtId="0" fontId="28" fillId="3" borderId="2" xfId="0" applyFont="1" applyFill="1" applyBorder="1" applyAlignment="1" applyProtection="1">
      <alignment horizontal="left"/>
      <protection locked="0"/>
    </xf>
    <xf numFmtId="0" fontId="29" fillId="3" borderId="22" xfId="0" applyFont="1" applyFill="1" applyBorder="1" applyAlignment="1" applyProtection="1">
      <alignment horizontal="left"/>
      <protection locked="0"/>
    </xf>
    <xf numFmtId="2" fontId="31" fillId="8" borderId="2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center" wrapText="1"/>
    </xf>
    <xf numFmtId="2" fontId="25" fillId="3" borderId="2" xfId="0" applyNumberFormat="1" applyFont="1" applyFill="1" applyBorder="1" applyAlignment="1" applyProtection="1">
      <alignment horizontal="center"/>
      <protection locked="0"/>
    </xf>
    <xf numFmtId="2" fontId="26" fillId="3" borderId="2" xfId="0" applyNumberFormat="1" applyFont="1" applyFill="1" applyBorder="1" applyAlignment="1" applyProtection="1">
      <alignment horizontal="center"/>
      <protection locked="0"/>
    </xf>
    <xf numFmtId="2" fontId="14" fillId="3" borderId="2" xfId="0" applyNumberFormat="1" applyFont="1" applyFill="1" applyBorder="1" applyAlignment="1" applyProtection="1">
      <alignment horizontal="center"/>
      <protection locked="0"/>
    </xf>
    <xf numFmtId="2" fontId="25" fillId="3" borderId="3" xfId="0" applyNumberFormat="1" applyFont="1" applyFill="1" applyBorder="1" applyAlignment="1">
      <alignment/>
    </xf>
    <xf numFmtId="1" fontId="25" fillId="3" borderId="3" xfId="0" applyNumberFormat="1" applyFont="1" applyFill="1" applyBorder="1" applyAlignment="1">
      <alignment horizontal="center"/>
    </xf>
    <xf numFmtId="2" fontId="25" fillId="7" borderId="3" xfId="0" applyNumberFormat="1" applyFont="1" applyFill="1" applyBorder="1" applyAlignment="1">
      <alignment/>
    </xf>
    <xf numFmtId="2" fontId="25" fillId="3" borderId="2" xfId="0" applyNumberFormat="1" applyFont="1" applyFill="1" applyBorder="1" applyAlignment="1">
      <alignment/>
    </xf>
    <xf numFmtId="173" fontId="25" fillId="9" borderId="21" xfId="0" applyNumberFormat="1" applyFont="1" applyFill="1" applyBorder="1" applyAlignment="1">
      <alignment horizontal="center"/>
    </xf>
    <xf numFmtId="173" fontId="25" fillId="2" borderId="37" xfId="0" applyNumberFormat="1" applyFont="1" applyFill="1" applyBorder="1" applyAlignment="1">
      <alignment horizontal="center"/>
    </xf>
    <xf numFmtId="173" fontId="25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W58"/>
  <sheetViews>
    <sheetView showGridLines="0" tabSelected="1" zoomScale="79" zoomScaleNormal="79" workbookViewId="0" topLeftCell="A2">
      <selection activeCell="AH12" sqref="AH12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7.28125" style="9" customWidth="1"/>
    <col min="23" max="23" width="6.7109375" style="6" customWidth="1"/>
    <col min="24" max="24" width="5.140625" style="10" customWidth="1"/>
    <col min="25" max="25" width="6.7109375" style="7" customWidth="1"/>
    <col min="26" max="26" width="6.7109375" style="11" customWidth="1"/>
    <col min="27" max="27" width="7.28125" style="9" customWidth="1"/>
    <col min="28" max="30" width="6.7109375" style="9" customWidth="1"/>
    <col min="31" max="31" width="6.7109375" style="12" customWidth="1"/>
    <col min="32" max="32" width="10.00390625" style="12" customWidth="1"/>
    <col min="33" max="33" width="3.28125" style="54" customWidth="1"/>
    <col min="34" max="38" width="51.8515625" style="4" customWidth="1"/>
    <col min="39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26"/>
      <c r="B3" s="66"/>
      <c r="C3" s="67"/>
      <c r="D3" s="67"/>
      <c r="E3" s="68"/>
      <c r="F3" s="87"/>
      <c r="G3" s="88"/>
      <c r="H3" s="68"/>
      <c r="I3" s="89"/>
      <c r="J3" s="90"/>
      <c r="K3" s="68"/>
      <c r="L3" s="68"/>
      <c r="M3" s="68"/>
      <c r="N3" s="91" t="s">
        <v>24</v>
      </c>
      <c r="O3" s="92" t="s">
        <v>25</v>
      </c>
      <c r="P3" s="68"/>
      <c r="Q3" s="93"/>
      <c r="R3" s="94"/>
      <c r="S3" s="69" t="s">
        <v>12</v>
      </c>
      <c r="T3" s="69" t="s">
        <v>12</v>
      </c>
      <c r="U3" s="69" t="s">
        <v>12</v>
      </c>
      <c r="V3" s="69" t="s">
        <v>12</v>
      </c>
      <c r="W3" s="70" t="s">
        <v>7</v>
      </c>
      <c r="X3" s="70" t="s">
        <v>27</v>
      </c>
      <c r="Y3" s="69" t="s">
        <v>6</v>
      </c>
      <c r="Z3" s="69" t="s">
        <v>6</v>
      </c>
      <c r="AA3" s="69" t="s">
        <v>16</v>
      </c>
      <c r="AB3" s="69" t="s">
        <v>16</v>
      </c>
      <c r="AC3" s="69" t="s">
        <v>6</v>
      </c>
      <c r="AD3" s="70" t="s">
        <v>7</v>
      </c>
      <c r="AE3" s="71"/>
      <c r="AF3" s="86" t="s">
        <v>23</v>
      </c>
      <c r="AG3" s="49"/>
      <c r="AH3" s="13"/>
    </row>
    <row r="4" spans="1:34" s="2" customFormat="1" ht="27.75" customHeight="1" thickBot="1">
      <c r="A4" s="26"/>
      <c r="B4" s="72" t="s">
        <v>0</v>
      </c>
      <c r="C4" s="73" t="s">
        <v>11</v>
      </c>
      <c r="D4" s="74" t="s">
        <v>15</v>
      </c>
      <c r="E4" s="74">
        <v>1</v>
      </c>
      <c r="F4" s="75" t="s">
        <v>8</v>
      </c>
      <c r="G4" s="76" t="s">
        <v>4</v>
      </c>
      <c r="H4" s="77">
        <v>2</v>
      </c>
      <c r="I4" s="78" t="s">
        <v>8</v>
      </c>
      <c r="J4" s="79" t="s">
        <v>4</v>
      </c>
      <c r="K4" s="77" t="s">
        <v>1</v>
      </c>
      <c r="L4" s="77" t="s">
        <v>2</v>
      </c>
      <c r="M4" s="77">
        <v>3</v>
      </c>
      <c r="N4" s="95" t="s">
        <v>8</v>
      </c>
      <c r="O4" s="96" t="s">
        <v>4</v>
      </c>
      <c r="P4" s="77">
        <v>4</v>
      </c>
      <c r="Q4" s="80" t="s">
        <v>8</v>
      </c>
      <c r="R4" s="81" t="s">
        <v>4</v>
      </c>
      <c r="S4" s="82" t="s">
        <v>14</v>
      </c>
      <c r="T4" s="82" t="s">
        <v>21</v>
      </c>
      <c r="U4" s="82" t="s">
        <v>22</v>
      </c>
      <c r="V4" s="82" t="s">
        <v>13</v>
      </c>
      <c r="W4" s="82" t="s">
        <v>18</v>
      </c>
      <c r="X4" s="83" t="s">
        <v>28</v>
      </c>
      <c r="Y4" s="82" t="s">
        <v>3</v>
      </c>
      <c r="Z4" s="83" t="s">
        <v>5</v>
      </c>
      <c r="AA4" s="83" t="s">
        <v>6</v>
      </c>
      <c r="AB4" s="83" t="s">
        <v>17</v>
      </c>
      <c r="AC4" s="131" t="s">
        <v>20</v>
      </c>
      <c r="AD4" s="83" t="s">
        <v>19</v>
      </c>
      <c r="AE4" s="82" t="s">
        <v>9</v>
      </c>
      <c r="AF4" s="84" t="s">
        <v>10</v>
      </c>
      <c r="AG4" s="48"/>
      <c r="AH4" s="13"/>
    </row>
    <row r="5" spans="1:34" ht="24" customHeight="1">
      <c r="A5" s="26"/>
      <c r="B5" s="27">
        <v>1</v>
      </c>
      <c r="C5" s="128" t="s">
        <v>39</v>
      </c>
      <c r="D5" s="110" t="s">
        <v>48</v>
      </c>
      <c r="E5" s="57"/>
      <c r="F5" s="132">
        <v>34</v>
      </c>
      <c r="G5" s="133">
        <v>4.98</v>
      </c>
      <c r="H5" s="134">
        <v>0</v>
      </c>
      <c r="I5" s="134">
        <v>29.8</v>
      </c>
      <c r="J5" s="133">
        <v>4.93</v>
      </c>
      <c r="K5" s="134">
        <v>0</v>
      </c>
      <c r="L5" s="134">
        <v>0</v>
      </c>
      <c r="M5" s="134">
        <v>0</v>
      </c>
      <c r="N5" s="134">
        <v>28.8</v>
      </c>
      <c r="O5" s="133">
        <v>5.13</v>
      </c>
      <c r="P5" s="134">
        <v>0</v>
      </c>
      <c r="Q5" s="134">
        <v>29.85</v>
      </c>
      <c r="R5" s="133">
        <v>4.84</v>
      </c>
      <c r="S5" s="31">
        <f aca="true" t="shared" si="0" ref="S5:S10">SUM(F5,I5,N5,Q5)</f>
        <v>122.44999999999999</v>
      </c>
      <c r="T5" s="31">
        <f aca="true" t="shared" si="1" ref="T5:T10">MIN(F5,I5,N5,Q5)</f>
        <v>28.8</v>
      </c>
      <c r="U5" s="31">
        <f aca="true" t="shared" si="2" ref="U5:U10">MAX(F5,I5,N5,Q5)</f>
        <v>34</v>
      </c>
      <c r="V5" s="31">
        <f aca="true" t="shared" si="3" ref="V5:V10">SUM(S5-T5)</f>
        <v>93.64999999999999</v>
      </c>
      <c r="W5" s="31">
        <f aca="true" t="shared" si="4" ref="W5:W10">MIN(G5,J5,O5,R5)</f>
        <v>4.84</v>
      </c>
      <c r="X5" s="97">
        <v>2</v>
      </c>
      <c r="Y5" s="120">
        <f aca="true" t="shared" si="5" ref="Y5:Y10">MAX(F5,I5,N5,Q5)</f>
        <v>34</v>
      </c>
      <c r="Z5" s="31">
        <f aca="true" t="shared" si="6" ref="Z5:Z10">AVERAGE(,F5,I5,N5,Q5)</f>
        <v>24.49</v>
      </c>
      <c r="AA5" s="130">
        <v>30.6</v>
      </c>
      <c r="AB5" s="114">
        <v>5.43</v>
      </c>
      <c r="AC5" s="138">
        <f aca="true" t="shared" si="7" ref="AC5:AC10">MAX(U5,AA5)</f>
        <v>34</v>
      </c>
      <c r="AD5" s="138">
        <f aca="true" t="shared" si="8" ref="AD5:AD10">MIN(W5,AB5)</f>
        <v>4.84</v>
      </c>
      <c r="AE5" s="117">
        <v>82</v>
      </c>
      <c r="AF5" s="140">
        <f aca="true" t="shared" si="9" ref="AF5:AF10">SUM(3600/AD5*AE5/5280)</f>
        <v>11.55146506386176</v>
      </c>
      <c r="AG5" s="50"/>
      <c r="AH5" s="13"/>
    </row>
    <row r="6" spans="1:34" ht="24" customHeight="1">
      <c r="A6" s="26"/>
      <c r="B6" s="29">
        <v>2</v>
      </c>
      <c r="C6" s="109" t="s">
        <v>38</v>
      </c>
      <c r="D6" s="112" t="s">
        <v>48</v>
      </c>
      <c r="E6" s="58"/>
      <c r="F6" s="30">
        <v>31.4</v>
      </c>
      <c r="G6" s="30">
        <v>5.47</v>
      </c>
      <c r="H6" s="30">
        <v>0</v>
      </c>
      <c r="I6" s="100">
        <v>31.65</v>
      </c>
      <c r="J6" s="30">
        <v>5.39</v>
      </c>
      <c r="K6" s="30">
        <v>0</v>
      </c>
      <c r="L6" s="30">
        <v>0</v>
      </c>
      <c r="M6" s="30">
        <v>0</v>
      </c>
      <c r="N6" s="100">
        <v>29.4</v>
      </c>
      <c r="O6" s="30">
        <v>5.44</v>
      </c>
      <c r="P6" s="30">
        <v>0</v>
      </c>
      <c r="Q6" s="100">
        <v>31.6</v>
      </c>
      <c r="R6" s="30">
        <v>5.44</v>
      </c>
      <c r="S6" s="32">
        <f t="shared" si="0"/>
        <v>124.04999999999998</v>
      </c>
      <c r="T6" s="32">
        <f t="shared" si="1"/>
        <v>29.4</v>
      </c>
      <c r="U6" s="32">
        <f t="shared" si="2"/>
        <v>31.65</v>
      </c>
      <c r="V6" s="135">
        <f t="shared" si="3"/>
        <v>94.64999999999998</v>
      </c>
      <c r="W6" s="32">
        <f t="shared" si="4"/>
        <v>5.39</v>
      </c>
      <c r="X6" s="136">
        <v>1</v>
      </c>
      <c r="Y6" s="121">
        <f t="shared" si="5"/>
        <v>31.65</v>
      </c>
      <c r="Z6" s="32">
        <f t="shared" si="6"/>
        <v>24.809999999999995</v>
      </c>
      <c r="AA6" s="122">
        <v>29.5</v>
      </c>
      <c r="AB6" s="115">
        <v>5.78</v>
      </c>
      <c r="AC6" s="32">
        <f t="shared" si="7"/>
        <v>31.65</v>
      </c>
      <c r="AD6" s="32">
        <f t="shared" si="8"/>
        <v>5.39</v>
      </c>
      <c r="AE6" s="118">
        <v>82</v>
      </c>
      <c r="AF6" s="33">
        <f t="shared" si="9"/>
        <v>10.372744138977906</v>
      </c>
      <c r="AG6" s="50"/>
      <c r="AH6" s="13"/>
    </row>
    <row r="7" spans="1:34" s="5" customFormat="1" ht="24" customHeight="1" thickBot="1">
      <c r="A7" s="26"/>
      <c r="B7" s="29">
        <v>3</v>
      </c>
      <c r="C7" s="108" t="s">
        <v>42</v>
      </c>
      <c r="D7" s="112" t="s">
        <v>48</v>
      </c>
      <c r="E7" s="58"/>
      <c r="F7" s="30">
        <v>25.35</v>
      </c>
      <c r="G7" s="30">
        <v>6.56</v>
      </c>
      <c r="H7" s="30">
        <v>0</v>
      </c>
      <c r="I7" s="30">
        <v>21.45</v>
      </c>
      <c r="J7" s="30">
        <v>6.39</v>
      </c>
      <c r="K7" s="30">
        <v>0</v>
      </c>
      <c r="L7" s="30">
        <v>0</v>
      </c>
      <c r="M7" s="30">
        <v>0</v>
      </c>
      <c r="N7" s="30">
        <v>27.05</v>
      </c>
      <c r="O7" s="30">
        <v>5.99</v>
      </c>
      <c r="P7" s="30">
        <v>0</v>
      </c>
      <c r="Q7" s="30">
        <v>23.55</v>
      </c>
      <c r="R7" s="30">
        <v>6.53</v>
      </c>
      <c r="S7" s="32">
        <f t="shared" si="0"/>
        <v>97.39999999999999</v>
      </c>
      <c r="T7" s="32">
        <f t="shared" si="1"/>
        <v>21.45</v>
      </c>
      <c r="U7" s="32">
        <f t="shared" si="2"/>
        <v>27.05</v>
      </c>
      <c r="V7" s="32">
        <f t="shared" si="3"/>
        <v>75.94999999999999</v>
      </c>
      <c r="W7" s="32">
        <f t="shared" si="4"/>
        <v>5.99</v>
      </c>
      <c r="X7" s="98">
        <v>5</v>
      </c>
      <c r="Y7" s="32">
        <f t="shared" si="5"/>
        <v>27.05</v>
      </c>
      <c r="Z7" s="32">
        <f t="shared" si="6"/>
        <v>19.479999999999997</v>
      </c>
      <c r="AA7" s="121">
        <v>27.45</v>
      </c>
      <c r="AB7" s="115">
        <v>5.54</v>
      </c>
      <c r="AC7" s="32">
        <v>29.2</v>
      </c>
      <c r="AD7" s="32">
        <f t="shared" si="8"/>
        <v>5.54</v>
      </c>
      <c r="AE7" s="118">
        <v>82</v>
      </c>
      <c r="AF7" s="33">
        <f t="shared" si="9"/>
        <v>10.091893665900887</v>
      </c>
      <c r="AG7" s="50"/>
      <c r="AH7" s="13"/>
    </row>
    <row r="8" spans="1:34" s="3" customFormat="1" ht="24" customHeight="1">
      <c r="A8" s="26"/>
      <c r="B8" s="29">
        <v>4</v>
      </c>
      <c r="C8" s="108" t="s">
        <v>40</v>
      </c>
      <c r="D8" s="112" t="s">
        <v>48</v>
      </c>
      <c r="E8" s="58"/>
      <c r="F8" s="30">
        <v>26.95</v>
      </c>
      <c r="G8" s="30">
        <v>6.46</v>
      </c>
      <c r="H8" s="30">
        <v>0</v>
      </c>
      <c r="I8" s="30">
        <v>25.85</v>
      </c>
      <c r="J8" s="30">
        <v>5.96</v>
      </c>
      <c r="K8" s="30">
        <v>0</v>
      </c>
      <c r="L8" s="30">
        <v>0</v>
      </c>
      <c r="M8" s="30">
        <v>0</v>
      </c>
      <c r="N8" s="30">
        <v>27.05</v>
      </c>
      <c r="O8" s="30">
        <v>5.5</v>
      </c>
      <c r="P8" s="30">
        <v>0</v>
      </c>
      <c r="Q8" s="30">
        <v>24.35</v>
      </c>
      <c r="R8" s="30">
        <v>6.1</v>
      </c>
      <c r="S8" s="32">
        <f t="shared" si="0"/>
        <v>104.19999999999999</v>
      </c>
      <c r="T8" s="32">
        <f t="shared" si="1"/>
        <v>24.35</v>
      </c>
      <c r="U8" s="32">
        <f t="shared" si="2"/>
        <v>27.05</v>
      </c>
      <c r="V8" s="32">
        <f t="shared" si="3"/>
        <v>79.85</v>
      </c>
      <c r="W8" s="32">
        <f t="shared" si="4"/>
        <v>5.5</v>
      </c>
      <c r="X8" s="98">
        <v>3</v>
      </c>
      <c r="Y8" s="32">
        <f t="shared" si="5"/>
        <v>27.05</v>
      </c>
      <c r="Z8" s="32">
        <f t="shared" si="6"/>
        <v>20.839999999999996</v>
      </c>
      <c r="AA8" s="32">
        <v>26.9</v>
      </c>
      <c r="AB8" s="115">
        <v>5.73</v>
      </c>
      <c r="AC8" s="32">
        <f t="shared" si="7"/>
        <v>27.05</v>
      </c>
      <c r="AD8" s="32">
        <f t="shared" si="8"/>
        <v>5.5</v>
      </c>
      <c r="AE8" s="118">
        <v>82</v>
      </c>
      <c r="AF8" s="33">
        <f t="shared" si="9"/>
        <v>10.165289256198347</v>
      </c>
      <c r="AG8" s="50"/>
      <c r="AH8" s="13"/>
    </row>
    <row r="9" spans="1:34" ht="24" customHeight="1">
      <c r="A9" s="26"/>
      <c r="B9" s="29">
        <v>4</v>
      </c>
      <c r="C9" s="109" t="s">
        <v>43</v>
      </c>
      <c r="D9" s="112" t="s">
        <v>48</v>
      </c>
      <c r="E9" s="58">
        <v>17</v>
      </c>
      <c r="F9" s="30">
        <v>24.75</v>
      </c>
      <c r="G9" s="30">
        <v>5.61</v>
      </c>
      <c r="H9" s="30">
        <v>0</v>
      </c>
      <c r="I9" s="30">
        <v>20.9</v>
      </c>
      <c r="J9" s="30">
        <v>5.99</v>
      </c>
      <c r="K9" s="30">
        <v>0</v>
      </c>
      <c r="L9" s="30">
        <v>0</v>
      </c>
      <c r="M9" s="30">
        <v>0</v>
      </c>
      <c r="N9" s="30">
        <v>18.85</v>
      </c>
      <c r="O9" s="30">
        <v>6.52</v>
      </c>
      <c r="P9" s="30">
        <v>0</v>
      </c>
      <c r="Q9" s="30">
        <v>22.75</v>
      </c>
      <c r="R9" s="30">
        <v>5.93</v>
      </c>
      <c r="S9" s="32">
        <f t="shared" si="0"/>
        <v>87.25</v>
      </c>
      <c r="T9" s="32">
        <f t="shared" si="1"/>
        <v>18.85</v>
      </c>
      <c r="U9" s="32">
        <f t="shared" si="2"/>
        <v>24.75</v>
      </c>
      <c r="V9" s="32">
        <f t="shared" si="3"/>
        <v>68.4</v>
      </c>
      <c r="W9" s="32">
        <f t="shared" si="4"/>
        <v>5.61</v>
      </c>
      <c r="X9" s="98">
        <v>6</v>
      </c>
      <c r="Y9" s="122">
        <f t="shared" si="5"/>
        <v>24.75</v>
      </c>
      <c r="Z9" s="32">
        <f t="shared" si="6"/>
        <v>17.45</v>
      </c>
      <c r="AA9" s="123">
        <v>28.65</v>
      </c>
      <c r="AB9" s="115">
        <v>5.4</v>
      </c>
      <c r="AC9" s="32">
        <f t="shared" si="7"/>
        <v>28.65</v>
      </c>
      <c r="AD9" s="32">
        <f t="shared" si="8"/>
        <v>5.4</v>
      </c>
      <c r="AE9" s="118">
        <v>82</v>
      </c>
      <c r="AF9" s="33">
        <f t="shared" si="9"/>
        <v>10.353535353535353</v>
      </c>
      <c r="AG9" s="50"/>
      <c r="AH9" s="13"/>
    </row>
    <row r="10" spans="1:34" ht="24" customHeight="1">
      <c r="A10" s="26"/>
      <c r="B10" s="29">
        <v>5</v>
      </c>
      <c r="C10" s="108" t="s">
        <v>41</v>
      </c>
      <c r="D10" s="112" t="s">
        <v>48</v>
      </c>
      <c r="E10" s="58"/>
      <c r="F10" s="30">
        <v>25.85</v>
      </c>
      <c r="G10" s="30">
        <v>6.12</v>
      </c>
      <c r="H10" s="30">
        <v>0</v>
      </c>
      <c r="I10" s="30">
        <v>27.25</v>
      </c>
      <c r="J10" s="30">
        <v>6.17</v>
      </c>
      <c r="K10" s="30">
        <v>0</v>
      </c>
      <c r="L10" s="30">
        <v>0</v>
      </c>
      <c r="M10" s="30">
        <v>0</v>
      </c>
      <c r="N10" s="30">
        <v>25.9</v>
      </c>
      <c r="O10" s="30">
        <v>6.55</v>
      </c>
      <c r="P10" s="30">
        <v>0</v>
      </c>
      <c r="Q10" s="30">
        <v>23.1</v>
      </c>
      <c r="R10" s="30">
        <v>5.96</v>
      </c>
      <c r="S10" s="32">
        <f t="shared" si="0"/>
        <v>102.1</v>
      </c>
      <c r="T10" s="32">
        <f t="shared" si="1"/>
        <v>23.1</v>
      </c>
      <c r="U10" s="32">
        <f t="shared" si="2"/>
        <v>27.25</v>
      </c>
      <c r="V10" s="32">
        <f t="shared" si="3"/>
        <v>79</v>
      </c>
      <c r="W10" s="32">
        <f t="shared" si="4"/>
        <v>5.96</v>
      </c>
      <c r="X10" s="98">
        <v>4</v>
      </c>
      <c r="Y10" s="121">
        <f t="shared" si="5"/>
        <v>27.25</v>
      </c>
      <c r="Z10" s="32">
        <f t="shared" si="6"/>
        <v>20.419999999999998</v>
      </c>
      <c r="AA10" s="32">
        <v>25.05</v>
      </c>
      <c r="AB10" s="115">
        <v>6.51</v>
      </c>
      <c r="AC10" s="32">
        <f t="shared" si="7"/>
        <v>27.25</v>
      </c>
      <c r="AD10" s="32">
        <f t="shared" si="8"/>
        <v>5.96</v>
      </c>
      <c r="AE10" s="118">
        <v>82</v>
      </c>
      <c r="AF10" s="33">
        <f t="shared" si="9"/>
        <v>9.38071995118975</v>
      </c>
      <c r="AG10" s="50"/>
      <c r="AH10" s="13"/>
    </row>
    <row r="11" spans="1:34" s="2" customFormat="1" ht="12" customHeight="1">
      <c r="A11" s="26"/>
      <c r="B11" s="29"/>
      <c r="C11" s="108"/>
      <c r="D11" s="112"/>
      <c r="E11" s="5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2"/>
      <c r="T11" s="32"/>
      <c r="U11" s="32"/>
      <c r="V11" s="32"/>
      <c r="W11" s="32"/>
      <c r="X11" s="98"/>
      <c r="Y11" s="121"/>
      <c r="Z11" s="32"/>
      <c r="AA11" s="32"/>
      <c r="AB11" s="115"/>
      <c r="AC11" s="32"/>
      <c r="AD11" s="32"/>
      <c r="AE11" s="118"/>
      <c r="AF11" s="33"/>
      <c r="AG11" s="50"/>
      <c r="AH11" s="13"/>
    </row>
    <row r="12" spans="1:34" s="2" customFormat="1" ht="24" customHeight="1">
      <c r="A12" s="26"/>
      <c r="B12" s="29">
        <v>1</v>
      </c>
      <c r="C12" s="106" t="s">
        <v>29</v>
      </c>
      <c r="D12" s="112" t="s">
        <v>47</v>
      </c>
      <c r="E12" s="58">
        <v>14</v>
      </c>
      <c r="F12" s="102">
        <v>38.5</v>
      </c>
      <c r="G12" s="103">
        <v>4.25</v>
      </c>
      <c r="H12" s="104">
        <v>0</v>
      </c>
      <c r="I12" s="102">
        <v>35.9</v>
      </c>
      <c r="J12" s="103">
        <v>4.36</v>
      </c>
      <c r="K12" s="104">
        <v>0</v>
      </c>
      <c r="L12" s="104">
        <v>0</v>
      </c>
      <c r="M12" s="104">
        <v>0</v>
      </c>
      <c r="N12" s="102">
        <v>36.4</v>
      </c>
      <c r="O12" s="103">
        <v>4.74</v>
      </c>
      <c r="P12" s="104">
        <v>0</v>
      </c>
      <c r="Q12" s="102">
        <v>37</v>
      </c>
      <c r="R12" s="103">
        <v>4.54</v>
      </c>
      <c r="S12" s="32">
        <f>SUM(F12,I12,N12,Q12)</f>
        <v>147.8</v>
      </c>
      <c r="T12" s="32">
        <f>MIN(F12,I12,N12,Q12)</f>
        <v>35.9</v>
      </c>
      <c r="U12" s="32">
        <f>MAX(F12,I12,N12,Q12)</f>
        <v>38.5</v>
      </c>
      <c r="V12" s="137">
        <f>SUM(S12-T12)</f>
        <v>111.9</v>
      </c>
      <c r="W12" s="32">
        <f>MIN(G12,J12,O12,R12)</f>
        <v>4.25</v>
      </c>
      <c r="X12" s="136">
        <v>1</v>
      </c>
      <c r="Y12" s="122">
        <f>MAX(F12,I12,N12,Q12)</f>
        <v>38.5</v>
      </c>
      <c r="Z12" s="32">
        <f>AVERAGE(,F12,I12,N12,Q12)</f>
        <v>29.560000000000002</v>
      </c>
      <c r="AA12" s="122">
        <v>37.55</v>
      </c>
      <c r="AB12" s="115" t="s">
        <v>26</v>
      </c>
      <c r="AC12" s="137">
        <f>MAX(U12,AA12)</f>
        <v>38.5</v>
      </c>
      <c r="AD12" s="137">
        <f>MIN(W12,AB12)</f>
        <v>4.25</v>
      </c>
      <c r="AE12" s="118">
        <v>82</v>
      </c>
      <c r="AF12" s="139">
        <f>SUM(3600/AD12*AE12/5280)</f>
        <v>13.155080213903743</v>
      </c>
      <c r="AG12" s="50"/>
      <c r="AH12" s="13"/>
    </row>
    <row r="13" spans="1:34" s="2" customFormat="1" ht="24" customHeight="1">
      <c r="A13" s="26"/>
      <c r="B13" s="29">
        <v>2</v>
      </c>
      <c r="C13" s="107" t="s">
        <v>31</v>
      </c>
      <c r="D13" s="111" t="s">
        <v>47</v>
      </c>
      <c r="E13" s="58"/>
      <c r="F13" s="30">
        <v>32.9</v>
      </c>
      <c r="G13" s="30">
        <v>5.03</v>
      </c>
      <c r="H13" s="30">
        <v>0</v>
      </c>
      <c r="I13" s="30">
        <v>34.6</v>
      </c>
      <c r="J13" s="30">
        <v>4.73</v>
      </c>
      <c r="K13" s="30">
        <v>0</v>
      </c>
      <c r="L13" s="30">
        <v>0</v>
      </c>
      <c r="M13" s="30">
        <v>0</v>
      </c>
      <c r="N13" s="30">
        <v>32.55</v>
      </c>
      <c r="O13" s="30">
        <v>5.25</v>
      </c>
      <c r="P13" s="30">
        <v>0</v>
      </c>
      <c r="Q13" s="30">
        <v>33.75</v>
      </c>
      <c r="R13" s="30">
        <v>4.97</v>
      </c>
      <c r="S13" s="32">
        <f>SUM(F13,I13,N13,Q13)</f>
        <v>133.8</v>
      </c>
      <c r="T13" s="32">
        <f>MIN(F13,I13,N13,Q13)</f>
        <v>32.55</v>
      </c>
      <c r="U13" s="32">
        <f>MAX(F13,I13,N13,Q13)</f>
        <v>34.6</v>
      </c>
      <c r="V13" s="32">
        <f>SUM(S13-T13)</f>
        <v>101.25000000000001</v>
      </c>
      <c r="W13" s="32">
        <f>MIN(G13,J13,O13,R13)</f>
        <v>4.73</v>
      </c>
      <c r="X13" s="98">
        <v>2</v>
      </c>
      <c r="Y13" s="121">
        <f>MAX(F13,I13,N13,Q13)</f>
        <v>34.6</v>
      </c>
      <c r="Z13" s="32">
        <f>AVERAGE(,F13,I13,N13,Q13)</f>
        <v>26.76</v>
      </c>
      <c r="AA13" s="123">
        <v>30.2</v>
      </c>
      <c r="AB13" s="115" t="s">
        <v>26</v>
      </c>
      <c r="AC13" s="32">
        <f>MAX(U13,AA13)</f>
        <v>34.6</v>
      </c>
      <c r="AD13" s="32">
        <f>MIN(W13,AB13)</f>
        <v>4.73</v>
      </c>
      <c r="AE13" s="118">
        <v>82</v>
      </c>
      <c r="AF13" s="33">
        <f>SUM(3600/AD13*AE13/5280)</f>
        <v>11.820103786277148</v>
      </c>
      <c r="AG13" s="50"/>
      <c r="AH13" s="13"/>
    </row>
    <row r="14" spans="1:34" s="2" customFormat="1" ht="24" customHeight="1">
      <c r="A14" s="26"/>
      <c r="B14" s="29">
        <v>3</v>
      </c>
      <c r="C14" s="108" t="s">
        <v>33</v>
      </c>
      <c r="D14" s="112" t="s">
        <v>44</v>
      </c>
      <c r="E14" s="58">
        <v>18</v>
      </c>
      <c r="F14" s="30">
        <v>29.35</v>
      </c>
      <c r="G14" s="30">
        <v>5.55</v>
      </c>
      <c r="H14" s="30">
        <v>0</v>
      </c>
      <c r="I14" s="30">
        <v>29.45</v>
      </c>
      <c r="J14" s="30">
        <v>5.45</v>
      </c>
      <c r="K14" s="30">
        <v>0</v>
      </c>
      <c r="L14" s="30">
        <v>0</v>
      </c>
      <c r="M14" s="30">
        <v>0</v>
      </c>
      <c r="N14" s="30">
        <v>26.65</v>
      </c>
      <c r="O14" s="30">
        <v>5.44</v>
      </c>
      <c r="P14" s="30">
        <v>0</v>
      </c>
      <c r="Q14" s="30">
        <v>26.4</v>
      </c>
      <c r="R14" s="30">
        <v>5.37</v>
      </c>
      <c r="S14" s="32">
        <f>SUM(F14,I14,N14,Q14)</f>
        <v>111.85</v>
      </c>
      <c r="T14" s="32">
        <f>MIN(F14,I14,N14,Q14)</f>
        <v>26.4</v>
      </c>
      <c r="U14" s="32">
        <f>MAX(F14,I14,N14,Q14)</f>
        <v>29.45</v>
      </c>
      <c r="V14" s="32">
        <f>SUM(S14-T14)</f>
        <v>85.44999999999999</v>
      </c>
      <c r="W14" s="32">
        <f>MIN(G14,J14,O14,R14)</f>
        <v>5.37</v>
      </c>
      <c r="X14" s="98">
        <v>4</v>
      </c>
      <c r="Y14" s="121">
        <f>MAX(F14,I14,N14,Q14)</f>
        <v>29.45</v>
      </c>
      <c r="Z14" s="32">
        <f>AVERAGE(,F14,I14,N14,Q14)</f>
        <v>22.369999999999997</v>
      </c>
      <c r="AA14" s="32">
        <v>27.05</v>
      </c>
      <c r="AB14" s="115" t="s">
        <v>26</v>
      </c>
      <c r="AC14" s="32">
        <f>MAX(U14,AA14)</f>
        <v>29.45</v>
      </c>
      <c r="AD14" s="32">
        <f>MIN(W14,AB14)</f>
        <v>5.37</v>
      </c>
      <c r="AE14" s="118">
        <v>82</v>
      </c>
      <c r="AF14" s="33">
        <f>SUM(3600/AD14*AE14/5280)</f>
        <v>10.411376333164043</v>
      </c>
      <c r="AG14" s="50"/>
      <c r="AH14" s="13"/>
    </row>
    <row r="15" spans="1:34" s="2" customFormat="1" ht="24" customHeight="1">
      <c r="A15" s="26"/>
      <c r="B15" s="29">
        <v>4</v>
      </c>
      <c r="C15" s="106" t="s">
        <v>32</v>
      </c>
      <c r="D15" s="112" t="s">
        <v>47</v>
      </c>
      <c r="E15" s="58"/>
      <c r="F15" s="30">
        <v>33.6</v>
      </c>
      <c r="G15" s="30">
        <v>4.61</v>
      </c>
      <c r="H15" s="30">
        <v>0</v>
      </c>
      <c r="I15" s="30">
        <v>30.4</v>
      </c>
      <c r="J15" s="30">
        <v>4.82</v>
      </c>
      <c r="K15" s="30">
        <v>0</v>
      </c>
      <c r="L15" s="30">
        <v>0</v>
      </c>
      <c r="M15" s="30">
        <v>0</v>
      </c>
      <c r="N15" s="30">
        <v>29.45</v>
      </c>
      <c r="O15" s="30">
        <v>4.72</v>
      </c>
      <c r="P15" s="30">
        <v>0</v>
      </c>
      <c r="Q15" s="30">
        <v>31.3</v>
      </c>
      <c r="R15" s="30">
        <v>4.98</v>
      </c>
      <c r="S15" s="32">
        <f>SUM(F15,I15,N15,Q15)</f>
        <v>124.75</v>
      </c>
      <c r="T15" s="32">
        <f>MIN(F15,I15,N15,Q15)</f>
        <v>29.45</v>
      </c>
      <c r="U15" s="32">
        <f>MAX(F15,I15,N15,Q15)</f>
        <v>33.6</v>
      </c>
      <c r="V15" s="32">
        <f>SUM(S15-T15)</f>
        <v>95.3</v>
      </c>
      <c r="W15" s="32">
        <f>MIN(G15,J15,O15,R15)</f>
        <v>4.61</v>
      </c>
      <c r="X15" s="98">
        <v>3</v>
      </c>
      <c r="Y15" s="122">
        <f>MAX(F15,I15,N15,Q15)</f>
        <v>33.6</v>
      </c>
      <c r="Z15" s="32">
        <f>AVERAGE(,F15,I15,N15,Q15)</f>
        <v>24.95</v>
      </c>
      <c r="AA15" s="121">
        <v>27.05</v>
      </c>
      <c r="AB15" s="115" t="s">
        <v>26</v>
      </c>
      <c r="AC15" s="32">
        <f>MAX(U15,AA15)</f>
        <v>33.6</v>
      </c>
      <c r="AD15" s="32">
        <f>MIN(W15,AB15)</f>
        <v>4.61</v>
      </c>
      <c r="AE15" s="118">
        <v>82</v>
      </c>
      <c r="AF15" s="33">
        <f>SUM(3600/AD15*AE15/5280)</f>
        <v>12.127785446657464</v>
      </c>
      <c r="AG15" s="50"/>
      <c r="AH15" s="13"/>
    </row>
    <row r="16" spans="1:34" s="2" customFormat="1" ht="24" customHeight="1">
      <c r="A16" s="26"/>
      <c r="B16" s="28">
        <v>5</v>
      </c>
      <c r="C16" s="109" t="s">
        <v>34</v>
      </c>
      <c r="D16" s="111" t="s">
        <v>44</v>
      </c>
      <c r="E16" s="58">
        <v>15</v>
      </c>
      <c r="F16" s="30">
        <v>8.7</v>
      </c>
      <c r="G16" s="30">
        <v>5.63</v>
      </c>
      <c r="H16" s="30">
        <v>0</v>
      </c>
      <c r="I16" s="30">
        <v>28</v>
      </c>
      <c r="J16" s="30">
        <v>5.36</v>
      </c>
      <c r="K16" s="30">
        <v>0</v>
      </c>
      <c r="L16" s="30">
        <v>0</v>
      </c>
      <c r="M16" s="30">
        <v>0</v>
      </c>
      <c r="N16" s="30">
        <v>23.4</v>
      </c>
      <c r="O16" s="30">
        <v>5.5</v>
      </c>
      <c r="P16" s="30">
        <v>0</v>
      </c>
      <c r="Q16" s="30">
        <v>21.8</v>
      </c>
      <c r="R16" s="30">
        <v>5.33</v>
      </c>
      <c r="S16" s="32">
        <f>SUM(F16,I16,N16,Q16)</f>
        <v>81.9</v>
      </c>
      <c r="T16" s="32">
        <f>MIN(F16,I16,N16,Q16)</f>
        <v>8.7</v>
      </c>
      <c r="U16" s="32">
        <f>MAX(F16,I16,N16,Q16)</f>
        <v>28</v>
      </c>
      <c r="V16" s="32">
        <f>SUM(S16-T16)</f>
        <v>73.2</v>
      </c>
      <c r="W16" s="32">
        <f>MIN(G16,J16,O16,R16)</f>
        <v>5.33</v>
      </c>
      <c r="X16" s="98">
        <v>5</v>
      </c>
      <c r="Y16" s="121">
        <f>MAX(F16,I16,N16,Q16)</f>
        <v>28</v>
      </c>
      <c r="Z16" s="32">
        <f>AVERAGE(,F16,I16,N16,Q16)</f>
        <v>16.380000000000003</v>
      </c>
      <c r="AA16" s="125" t="s">
        <v>46</v>
      </c>
      <c r="AB16" s="115">
        <v>5.44</v>
      </c>
      <c r="AC16" s="32">
        <f>MAX(U16,AA16)</f>
        <v>28</v>
      </c>
      <c r="AD16" s="32">
        <f>MIN(W16,AB16)</f>
        <v>5.33</v>
      </c>
      <c r="AE16" s="118">
        <v>82</v>
      </c>
      <c r="AF16" s="33">
        <f>SUM(3600/AD16*AE16/5280)</f>
        <v>10.48951048951049</v>
      </c>
      <c r="AG16" s="50"/>
      <c r="AH16" s="13"/>
    </row>
    <row r="17" spans="1:34" s="2" customFormat="1" ht="9.75" customHeight="1">
      <c r="A17" s="26"/>
      <c r="B17" s="28"/>
      <c r="C17" s="109"/>
      <c r="D17" s="111"/>
      <c r="E17" s="5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2"/>
      <c r="T17" s="32"/>
      <c r="U17" s="32"/>
      <c r="V17" s="32"/>
      <c r="W17" s="32"/>
      <c r="X17" s="98"/>
      <c r="Y17" s="121"/>
      <c r="Z17" s="32"/>
      <c r="AA17" s="125"/>
      <c r="AB17" s="115"/>
      <c r="AC17" s="32"/>
      <c r="AD17" s="32"/>
      <c r="AE17" s="118"/>
      <c r="AF17" s="33"/>
      <c r="AG17" s="50"/>
      <c r="AH17" s="13"/>
    </row>
    <row r="18" spans="1:34" s="2" customFormat="1" ht="24" customHeight="1">
      <c r="A18" s="26"/>
      <c r="B18" s="29">
        <v>1</v>
      </c>
      <c r="C18" s="109" t="s">
        <v>35</v>
      </c>
      <c r="D18" s="112" t="s">
        <v>45</v>
      </c>
      <c r="E18" s="58"/>
      <c r="F18" s="100">
        <v>30.55</v>
      </c>
      <c r="G18" s="101">
        <v>5.54</v>
      </c>
      <c r="H18" s="30">
        <v>0</v>
      </c>
      <c r="I18" s="100">
        <v>26.8</v>
      </c>
      <c r="J18" s="101">
        <v>5.68</v>
      </c>
      <c r="K18" s="30">
        <v>0</v>
      </c>
      <c r="L18" s="30">
        <v>0</v>
      </c>
      <c r="M18" s="30">
        <v>0</v>
      </c>
      <c r="N18" s="100">
        <v>25.4</v>
      </c>
      <c r="O18" s="101">
        <v>5.67</v>
      </c>
      <c r="P18" s="30">
        <v>0</v>
      </c>
      <c r="Q18" s="100">
        <v>28.6</v>
      </c>
      <c r="R18" s="101">
        <v>5.37</v>
      </c>
      <c r="S18" s="32">
        <f>SUM(F18,I18,N18,Q18)</f>
        <v>111.35</v>
      </c>
      <c r="T18" s="32">
        <f>MIN(F18,I18,N18,Q18)</f>
        <v>25.4</v>
      </c>
      <c r="U18" s="32">
        <f>MAX(F18,I18,N18,Q18)</f>
        <v>30.55</v>
      </c>
      <c r="V18" s="135">
        <f>SUM(S18-T18)</f>
        <v>85.94999999999999</v>
      </c>
      <c r="W18" s="32">
        <f>MIN(G18,J18,O18,R18)</f>
        <v>5.37</v>
      </c>
      <c r="X18" s="136">
        <v>1</v>
      </c>
      <c r="Y18" s="122">
        <f>MAX(F18,I18,N18,Q18)</f>
        <v>30.55</v>
      </c>
      <c r="Z18" s="32">
        <f>AVERAGE(,F18,I18,N18,Q18)</f>
        <v>22.27</v>
      </c>
      <c r="AA18" s="122">
        <v>31.9</v>
      </c>
      <c r="AB18" s="115">
        <v>5.27</v>
      </c>
      <c r="AC18" s="135">
        <f>MAX(U18,AA18)</f>
        <v>31.9</v>
      </c>
      <c r="AD18" s="135">
        <f>MIN(W18,AB18)</f>
        <v>5.27</v>
      </c>
      <c r="AE18" s="118">
        <v>82</v>
      </c>
      <c r="AF18" s="141">
        <f>SUM(3600/AD18*AE18/5280)</f>
        <v>10.608935656373987</v>
      </c>
      <c r="AG18" s="50"/>
      <c r="AH18" s="13"/>
    </row>
    <row r="19" spans="1:34" s="2" customFormat="1" ht="24" customHeight="1">
      <c r="A19" s="26"/>
      <c r="B19" s="29">
        <v>2</v>
      </c>
      <c r="C19" s="107" t="s">
        <v>36</v>
      </c>
      <c r="D19" s="112" t="s">
        <v>45</v>
      </c>
      <c r="E19" s="58"/>
      <c r="F19" s="30">
        <v>23.85</v>
      </c>
      <c r="G19" s="30">
        <v>6.02</v>
      </c>
      <c r="H19" s="30">
        <v>0</v>
      </c>
      <c r="I19" s="30">
        <v>26.6</v>
      </c>
      <c r="J19" s="30">
        <v>5.85</v>
      </c>
      <c r="K19" s="30">
        <v>0</v>
      </c>
      <c r="L19" s="30">
        <v>0</v>
      </c>
      <c r="M19" s="30">
        <v>0</v>
      </c>
      <c r="N19" s="30">
        <v>23.7</v>
      </c>
      <c r="O19" s="30">
        <v>7.04</v>
      </c>
      <c r="P19" s="30">
        <v>0</v>
      </c>
      <c r="Q19" s="105">
        <v>27.85</v>
      </c>
      <c r="R19" s="30">
        <v>5.92</v>
      </c>
      <c r="S19" s="32">
        <f>SUM(F19,I19,N19,Q19)</f>
        <v>102</v>
      </c>
      <c r="T19" s="32">
        <f>MIN(F19,I19,N19,Q19)</f>
        <v>23.7</v>
      </c>
      <c r="U19" s="32">
        <f>MAX(F19,I19,N19,Q19)</f>
        <v>27.85</v>
      </c>
      <c r="V19" s="32">
        <f>SUM(S19-T19)</f>
        <v>78.3</v>
      </c>
      <c r="W19" s="32">
        <f>MIN(G19,J19,O19,R19)</f>
        <v>5.85</v>
      </c>
      <c r="X19" s="98">
        <v>2</v>
      </c>
      <c r="Y19" s="123">
        <f>MAX(F19,I19,N19,Q19)</f>
        <v>27.85</v>
      </c>
      <c r="Z19" s="32">
        <f>AVERAGE(,F19,I19,N19,Q19)</f>
        <v>20.4</v>
      </c>
      <c r="AA19" s="126">
        <v>28.15</v>
      </c>
      <c r="AB19" s="115">
        <v>5.37</v>
      </c>
      <c r="AC19" s="32">
        <f>MAX(U19,AA19)</f>
        <v>28.15</v>
      </c>
      <c r="AD19" s="32">
        <f>MIN(W19,AB19)</f>
        <v>5.37</v>
      </c>
      <c r="AE19" s="118">
        <v>82</v>
      </c>
      <c r="AF19" s="33">
        <f>SUM(3600/AD19*AE19/5280)</f>
        <v>10.411376333164043</v>
      </c>
      <c r="AG19" s="50"/>
      <c r="AH19" s="13"/>
    </row>
    <row r="20" spans="1:34" s="2" customFormat="1" ht="24" customHeight="1" thickBot="1">
      <c r="A20" s="26"/>
      <c r="B20" s="53">
        <v>3</v>
      </c>
      <c r="C20" s="129" t="s">
        <v>37</v>
      </c>
      <c r="D20" s="113" t="s">
        <v>45</v>
      </c>
      <c r="E20" s="59"/>
      <c r="F20" s="47">
        <v>23.85</v>
      </c>
      <c r="G20" s="47">
        <v>6.11</v>
      </c>
      <c r="H20" s="47">
        <v>0</v>
      </c>
      <c r="I20" s="47">
        <v>23.85</v>
      </c>
      <c r="J20" s="47">
        <v>6.52</v>
      </c>
      <c r="K20" s="47">
        <v>0</v>
      </c>
      <c r="L20" s="47">
        <v>0</v>
      </c>
      <c r="M20" s="47">
        <v>0</v>
      </c>
      <c r="N20" s="47">
        <v>21.2</v>
      </c>
      <c r="O20" s="47" t="s">
        <v>26</v>
      </c>
      <c r="P20" s="47">
        <v>0</v>
      </c>
      <c r="Q20" s="47">
        <v>19</v>
      </c>
      <c r="R20" s="47">
        <v>6.55</v>
      </c>
      <c r="S20" s="34">
        <f>SUM(F20,I20,N20,Q20)</f>
        <v>87.9</v>
      </c>
      <c r="T20" s="34">
        <f>MIN(F20,I20,N20,Q20)</f>
        <v>19</v>
      </c>
      <c r="U20" s="34">
        <f>MAX(F20,I20,N20,Q20)</f>
        <v>23.85</v>
      </c>
      <c r="V20" s="34">
        <f>SUM(S20-T20)</f>
        <v>68.9</v>
      </c>
      <c r="W20" s="34">
        <f>MIN(G20,J20,O20,R20)</f>
        <v>6.11</v>
      </c>
      <c r="X20" s="99">
        <v>3</v>
      </c>
      <c r="Y20" s="124">
        <f>MAX(F20,I20,N20,Q20)</f>
        <v>23.85</v>
      </c>
      <c r="Z20" s="34">
        <f>AVERAGE(,F20,I20,N20,Q20)</f>
        <v>17.580000000000002</v>
      </c>
      <c r="AA20" s="127">
        <v>25.35</v>
      </c>
      <c r="AB20" s="116">
        <v>5.8</v>
      </c>
      <c r="AC20" s="34">
        <f>MAX(U20,AA20)</f>
        <v>25.35</v>
      </c>
      <c r="AD20" s="34">
        <f>MIN(W20,AB20)</f>
        <v>5.8</v>
      </c>
      <c r="AE20" s="119">
        <v>82</v>
      </c>
      <c r="AF20" s="35">
        <f>SUM(3600/AD20*AE20/5280)</f>
        <v>9.639498432601881</v>
      </c>
      <c r="AG20" s="50"/>
      <c r="AH20" s="13"/>
    </row>
    <row r="21" spans="1:35" ht="13.5" customHeight="1" thickTop="1">
      <c r="A21" s="13"/>
      <c r="B21" s="36"/>
      <c r="C21" s="51"/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52"/>
      <c r="AF21" s="43"/>
      <c r="AG21" s="43"/>
      <c r="AH21" s="13"/>
      <c r="AI21" s="12"/>
    </row>
    <row r="22" spans="1:34" ht="25.5" customHeight="1">
      <c r="A22" s="13"/>
      <c r="B22" s="36"/>
      <c r="C22" s="61" t="s">
        <v>30</v>
      </c>
      <c r="D22" s="62"/>
      <c r="E22" s="61"/>
      <c r="F22" s="64"/>
      <c r="G22" s="63"/>
      <c r="H22" s="63"/>
      <c r="I22" s="65"/>
      <c r="J22" s="63"/>
      <c r="K22" s="63"/>
      <c r="L22" s="63"/>
      <c r="M22" s="63"/>
      <c r="N22" s="63"/>
      <c r="O22" s="63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52"/>
      <c r="AF22" s="43"/>
      <c r="AG22" s="43"/>
      <c r="AH22" s="56"/>
    </row>
    <row r="23" spans="1:49" s="5" customFormat="1" ht="25.5" customHeight="1" thickBot="1">
      <c r="A23" s="13"/>
      <c r="B23" s="36"/>
      <c r="C23" s="51"/>
      <c r="D23" s="85"/>
      <c r="E23" s="39"/>
      <c r="F23" s="40"/>
      <c r="G23" s="65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52"/>
      <c r="AF23" s="43"/>
      <c r="AG23" s="43"/>
      <c r="AH23" s="55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3" customFormat="1" ht="25.5" customHeight="1">
      <c r="A24" s="13"/>
      <c r="B24" s="36"/>
      <c r="C24" s="51"/>
      <c r="D24" s="45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52"/>
      <c r="AF24" s="43"/>
      <c r="AG24" s="4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25.5" customHeight="1">
      <c r="A25" s="13"/>
      <c r="B25" s="36"/>
      <c r="C25" s="51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2"/>
      <c r="AF25" s="43"/>
      <c r="AG25" s="4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25.5" customHeight="1">
      <c r="A26" s="13"/>
      <c r="B26" s="36"/>
      <c r="C26" s="51"/>
      <c r="D26" s="45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52"/>
      <c r="AF26" s="43"/>
      <c r="AG26" s="4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5" customFormat="1" ht="25.5" customHeight="1" thickBot="1">
      <c r="A27" s="13"/>
      <c r="B27" s="36"/>
      <c r="C27" s="51"/>
      <c r="D27" s="45"/>
      <c r="E27" s="39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52"/>
      <c r="AF27" s="43"/>
      <c r="AG27" s="4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3" customFormat="1" ht="25.5" customHeight="1">
      <c r="A28" s="13"/>
      <c r="B28" s="36"/>
      <c r="C28" s="51"/>
      <c r="D28" s="45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52"/>
      <c r="AF28" s="43"/>
      <c r="AG28" s="4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4.25" customHeight="1">
      <c r="A29" s="13"/>
      <c r="B29" s="36"/>
      <c r="C29" s="37"/>
      <c r="D29" s="3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  <c r="AF29" s="43"/>
      <c r="AG29" s="4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14.25" customHeight="1">
      <c r="A30" s="13"/>
      <c r="B30" s="44"/>
      <c r="C30" s="37"/>
      <c r="D30" s="45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F30" s="43"/>
      <c r="AG30" s="4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5" customFormat="1" ht="14.25" customHeight="1" thickBot="1">
      <c r="A31" s="13"/>
      <c r="B31" s="36"/>
      <c r="C31" s="37"/>
      <c r="D31" s="45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43"/>
      <c r="AG31" s="4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3" customFormat="1" ht="14.25" customHeight="1">
      <c r="A32" s="13"/>
      <c r="B32" s="36"/>
      <c r="C32" s="37"/>
      <c r="D32" s="45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  <c r="AF32" s="43"/>
      <c r="AG32" s="4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14.25" customHeight="1">
      <c r="A33" s="13"/>
      <c r="B33" s="36"/>
      <c r="C33" s="37"/>
      <c r="D33" s="38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F33" s="43"/>
      <c r="AG33" s="4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49" ht="64.5" customHeight="1">
      <c r="A34" s="13"/>
      <c r="B34" s="36"/>
      <c r="C34" s="37"/>
      <c r="D34" s="45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  <c r="AF34" s="43"/>
      <c r="AG34" s="4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</row>
    <row r="35" spans="1:49" s="2" customFormat="1" ht="14.25" customHeight="1">
      <c r="A35" s="13"/>
      <c r="B35" s="36"/>
      <c r="C35" s="37"/>
      <c r="D35" s="45"/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43"/>
      <c r="AG35" s="4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</row>
    <row r="36" spans="1:49" s="5" customFormat="1" ht="60" customHeight="1" thickBot="1">
      <c r="A36" s="13"/>
      <c r="B36" s="36"/>
      <c r="C36" s="37"/>
      <c r="D36" s="45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3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</row>
    <row r="37" spans="2:33" s="13" customFormat="1" ht="14.25" customHeight="1">
      <c r="B37" s="36"/>
      <c r="C37" s="37"/>
      <c r="D37" s="38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43"/>
      <c r="AG37" s="43"/>
    </row>
    <row r="38" spans="1:33" ht="14.25" customHeight="1">
      <c r="A38" s="25"/>
      <c r="B38" s="36"/>
      <c r="C38" s="37"/>
      <c r="D38" s="45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6"/>
      <c r="AF38" s="43"/>
      <c r="AG38" s="43"/>
    </row>
    <row r="39" spans="1:33" ht="14.25" customHeight="1">
      <c r="A39" s="25"/>
      <c r="B39" s="36"/>
      <c r="C39" s="37"/>
      <c r="D39" s="45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6"/>
      <c r="AF39" s="43"/>
      <c r="AG39" s="43"/>
    </row>
    <row r="40" spans="1:33" s="2" customFormat="1" ht="14.25" customHeight="1">
      <c r="A40" s="13"/>
      <c r="B40" s="36"/>
      <c r="C40" s="37"/>
      <c r="D40" s="45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43"/>
      <c r="AG40" s="43"/>
    </row>
    <row r="41" spans="1:33" s="2" customFormat="1" ht="14.25" customHeight="1">
      <c r="A41" s="13"/>
      <c r="B41" s="36"/>
      <c r="C41" s="37"/>
      <c r="D41" s="38"/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43"/>
      <c r="AG41" s="43"/>
    </row>
    <row r="42" spans="1:33" ht="14.25" customHeight="1">
      <c r="A42" s="13"/>
      <c r="B42" s="36"/>
      <c r="C42" s="37"/>
      <c r="D42" s="45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  <c r="AF42" s="43"/>
      <c r="AG42" s="43"/>
    </row>
    <row r="43" spans="1:33" ht="14.25" customHeight="1">
      <c r="A43" s="13"/>
      <c r="B43" s="36"/>
      <c r="C43" s="37"/>
      <c r="D43" s="45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43"/>
      <c r="AG43" s="43"/>
    </row>
    <row r="44" spans="1:33" ht="14.25" customHeight="1">
      <c r="A44" s="13"/>
      <c r="B44" s="36"/>
      <c r="C44" s="37"/>
      <c r="D44" s="45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  <c r="AF44" s="43"/>
      <c r="AG44" s="43"/>
    </row>
    <row r="45" spans="1:33" ht="12.75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="1" customFormat="1" ht="12.75"/>
    <row r="47" s="1" customFormat="1" ht="12.75" hidden="1"/>
    <row r="48" s="1" customFormat="1" ht="12.75"/>
    <row r="49" s="1" customFormat="1" ht="12.75"/>
    <row r="50" s="1" customFormat="1" ht="57" customHeight="1"/>
    <row r="51" spans="2:30" s="1" customFormat="1" ht="48" customHeight="1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</row>
    <row r="52" spans="2:30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</row>
    <row r="53" spans="2:30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</row>
    <row r="54" spans="2:30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</row>
    <row r="55" spans="2:30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</row>
    <row r="56" spans="2:30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</row>
    <row r="57" spans="2:30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</row>
    <row r="58" spans="2:33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9"/>
      <c r="AB58" s="9"/>
      <c r="AC58" s="9"/>
      <c r="AD58" s="9"/>
      <c r="AE58" s="12"/>
      <c r="AF58" s="12"/>
      <c r="AG58" s="54"/>
    </row>
  </sheetData>
  <sheetProtection selectLockedCells="1" selectUnlockedCells="1"/>
  <printOptions/>
  <pageMargins left="0.2" right="0.2" top="0.2" bottom="0.2" header="0.5" footer="0.5"/>
  <pageSetup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2009-05-18T09:22:21Z</dcterms:modified>
  <cp:category/>
  <cp:version/>
  <cp:contentType/>
  <cp:contentStatus/>
</cp:coreProperties>
</file>