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2"/>
  </bookViews>
  <sheets>
    <sheet name="Instructions" sheetId="1" r:id="rId1"/>
    <sheet name="Drivers" sheetId="2" r:id="rId2"/>
    <sheet name=" 2010 Month 4 PM results " sheetId="3"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<sst xmlns="http://schemas.openxmlformats.org/spreadsheetml/2006/main" count="799" uniqueCount="179">
  <si>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</si>
  <si>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</si>
  <si>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</si>
  <si>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</si>
  <si>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</si>
  <si>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</si>
  <si>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</si>
  <si>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</si>
  <si>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</si>
  <si>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</si>
  <si>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</si>
  <si>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</si>
  <si>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</si>
  <si>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</si>
  <si>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</si>
  <si>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</si>
  <si>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</si>
  <si>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</si>
  <si>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</si>
  <si>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</si>
  <si>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</si>
  <si>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</si>
  <si>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</si>
  <si>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</si>
  <si>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</si>
  <si>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</si>
  <si>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</si>
  <si>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</si>
  <si>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</si>
  <si>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</si>
  <si>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</si>
  <si>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</si>
  <si>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</si>
  <si>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</si>
  <si>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</si>
  <si>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</si>
  <si>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</si>
  <si>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</si>
  <si>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</si>
  <si>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</si>
  <si>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</si>
  <si>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</si>
  <si>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</si>
  <si>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</si>
  <si>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</si>
  <si>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</si>
  <si>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</si>
  <si>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</si>
  <si>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</si>
  <si>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</si>
  <si>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</si>
  <si>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</si>
  <si>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</si>
  <si>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</si>
  <si>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</si>
  <si>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</si>
  <si>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</si>
  <si>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</si>
  <si>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</si>
  <si>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</si>
  <si>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</si>
  <si>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</si>
  <si>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</si>
  <si>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</si>
  <si>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</si>
  <si>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</si>
  <si>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</si>
  <si>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</si>
  <si>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</si>
  <si>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</si>
  <si>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</si>
  <si>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</si>
  <si>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</si>
  <si>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</si>
  <si>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</si>
  <si>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</si>
  <si>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</si>
  <si>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</si>
  <si>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</si>
  <si>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</si>
  <si>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</si>
  <si>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</si>
  <si>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</si>
  <si>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</si>
  <si>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</si>
  <si>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</si>
  <si>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</si>
  <si>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</si>
  <si>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</si>
  <si>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</si>
  <si>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</si>
  <si>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</si>
  <si>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</si>
  <si>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</si>
  <si>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</si>
  <si>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</si>
  <si>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</si>
  <si>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</si>
  <si>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</si>
  <si>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</si>
  <si>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</si>
  <si>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</si>
  <si>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driver 1</t>
  </si>
  <si>
    <t>driver 2</t>
  </si>
  <si>
    <t>driver 3</t>
  </si>
  <si>
    <t>driver 4</t>
  </si>
  <si>
    <t>driver 5</t>
  </si>
  <si>
    <t>driver 6</t>
  </si>
  <si>
    <t>driver 7</t>
  </si>
  <si>
    <t>driver 8</t>
  </si>
  <si>
    <t>driver 9</t>
  </si>
  <si>
    <t>driver 10</t>
  </si>
  <si>
    <t>driver 11</t>
  </si>
  <si>
    <t>driver 12</t>
  </si>
  <si>
    <t>driver 13</t>
  </si>
  <si>
    <t>driver 14</t>
  </si>
  <si>
    <t>driver 15</t>
  </si>
  <si>
    <t>driver 16</t>
  </si>
  <si>
    <t>Paul</t>
  </si>
  <si>
    <t>n</t>
  </si>
  <si>
    <t>deane</t>
  </si>
  <si>
    <t>john M</t>
  </si>
  <si>
    <t>tony M</t>
  </si>
  <si>
    <t>andy P</t>
  </si>
  <si>
    <t>roy</t>
  </si>
  <si>
    <t>dave H</t>
  </si>
  <si>
    <t>marcus</t>
  </si>
  <si>
    <t>neil</t>
  </si>
  <si>
    <t>craig</t>
  </si>
  <si>
    <t>m</t>
  </si>
  <si>
    <t xml:space="preserve">evan </t>
  </si>
  <si>
    <t>rowan</t>
  </si>
  <si>
    <t>kevin</t>
  </si>
  <si>
    <t>dave P</t>
  </si>
  <si>
    <t>john F</t>
  </si>
  <si>
    <t>dave R</t>
  </si>
  <si>
    <t>tony S</t>
  </si>
  <si>
    <t>andy W</t>
  </si>
  <si>
    <t>p</t>
  </si>
  <si>
    <t>clive</t>
  </si>
  <si>
    <t>marc</t>
  </si>
  <si>
    <t>martin</t>
  </si>
  <si>
    <t>rob</t>
  </si>
  <si>
    <t>robin</t>
  </si>
  <si>
    <t>Julian</t>
  </si>
  <si>
    <t>white</t>
  </si>
  <si>
    <t>GRID</t>
  </si>
  <si>
    <t>Q</t>
  </si>
  <si>
    <t>Martin Hill</t>
  </si>
  <si>
    <t>Pro Modified</t>
  </si>
  <si>
    <t>Clive Harland</t>
  </si>
  <si>
    <t>Andy Whorton</t>
  </si>
  <si>
    <t>Marc Townsend</t>
  </si>
  <si>
    <t>Rob Lees</t>
  </si>
  <si>
    <t>Roy Masters</t>
  </si>
  <si>
    <t>Nascar</t>
  </si>
  <si>
    <t>Robin Cornwall</t>
  </si>
  <si>
    <t>Deane Walpole</t>
  </si>
  <si>
    <t>Andy Player</t>
  </si>
  <si>
    <t>Neil Lover</t>
  </si>
  <si>
    <t>Tony Molloy</t>
  </si>
  <si>
    <t>Dave Hannington</t>
  </si>
  <si>
    <t>Paul Homewood</t>
  </si>
  <si>
    <t>John Molloy</t>
  </si>
  <si>
    <t>Marcus Lover</t>
  </si>
  <si>
    <t>Craig Homewood</t>
  </si>
  <si>
    <t>Dave Rouse</t>
  </si>
  <si>
    <t>Modified</t>
  </si>
  <si>
    <t>Julian Allard</t>
  </si>
  <si>
    <t>Tony Stacey</t>
  </si>
  <si>
    <t>Dave Pritchard</t>
  </si>
  <si>
    <t>John Ferrigno</t>
  </si>
  <si>
    <t>Evan Webster</t>
  </si>
  <si>
    <t>Rowan Ripley</t>
  </si>
  <si>
    <t>A</t>
  </si>
  <si>
    <t>B</t>
  </si>
  <si>
    <t>C</t>
  </si>
  <si>
    <t>n/a</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</si>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</sst>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sz val="9"/>
      <color indexed="8"/>
      <name val="Corbel"/>
      <family val="2"/>
    </font>
    <font>
      <b/>
      <sz val="11"/>
      <name val="Corbel"/>
      <family val="2"/>
    </font>
    <font>
      <b/>
      <sz val="11"/>
      <color indexed="8"/>
      <name val="Corbel"/>
      <family val="2"/>
    </font>
    <font>
      <b/>
      <sz val="11"/>
      <color indexed="9"/>
      <name val="Corbel"/>
      <family val="2"/>
    </font>
    <font>
      <sz val="11"/>
      <color indexed="8"/>
      <name val="Corbel"/>
      <family val="2"/>
    </font>
    <font>
      <sz val="11"/>
      <name val="Corbel"/>
      <family val="2"/>
    </font>
    <font>
      <sz val="7"/>
      <color indexed="8"/>
      <name val="Corbel"/>
      <family val="2"/>
    </font>
    <font>
      <sz val="13"/>
      <color indexed="8"/>
      <name val="Corbel"/>
      <family val="2"/>
    </font>
    <font>
      <sz val="13"/>
      <name val="Corbel"/>
      <family val="2"/>
    </font>
    <font>
      <b/>
      <sz val="13"/>
      <color indexed="10"/>
      <name val="Corbel"/>
      <family val="2"/>
    </font>
    <font>
      <b/>
      <sz val="13"/>
      <color indexed="20"/>
      <name val="Corbel"/>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42"/>
        <bgColor indexed="64"/>
      </patternFill>
    </fill>
  </fills>
  <borders count="44">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thin">
        <color indexed="53"/>
      </left>
      <right style="thin">
        <color indexed="53"/>
      </right>
      <top style="thin">
        <color indexed="53"/>
      </top>
      <bottom style="thin">
        <color indexed="53"/>
      </bottom>
    </border>
    <border>
      <left style="thin">
        <color indexed="53"/>
      </left>
      <right style="thin">
        <color indexed="53"/>
      </right>
      <top style="thin">
        <color indexed="53"/>
      </top>
      <bottom style="double">
        <color indexed="60"/>
      </bottom>
    </border>
    <border>
      <left style="double">
        <color indexed="60"/>
      </left>
      <right style="thin">
        <color indexed="53"/>
      </right>
      <top style="double">
        <color indexed="60"/>
      </top>
      <bottom style="thin">
        <color indexed="53"/>
      </bottom>
    </border>
    <border>
      <left style="thin">
        <color indexed="53"/>
      </left>
      <right style="thin">
        <color indexed="53"/>
      </right>
      <top style="double">
        <color indexed="60"/>
      </top>
      <bottom style="thin">
        <color indexed="53"/>
      </bottom>
    </border>
    <border>
      <left style="thin">
        <color indexed="53"/>
      </left>
      <right style="double">
        <color indexed="60"/>
      </right>
      <top style="double">
        <color indexed="60"/>
      </top>
      <bottom style="thin">
        <color indexed="53"/>
      </bottom>
    </border>
    <border>
      <left style="double">
        <color indexed="60"/>
      </left>
      <right style="thin">
        <color indexed="53"/>
      </right>
      <top style="thin">
        <color indexed="53"/>
      </top>
      <bottom style="thin">
        <color indexed="53"/>
      </bottom>
    </border>
    <border>
      <left style="thin">
        <color indexed="53"/>
      </left>
      <right style="double">
        <color indexed="60"/>
      </right>
      <top style="thin">
        <color indexed="53"/>
      </top>
      <bottom style="thin">
        <color indexed="53"/>
      </bottom>
    </border>
    <border>
      <left style="double">
        <color indexed="60"/>
      </left>
      <right style="thin">
        <color indexed="53"/>
      </right>
      <top style="thin">
        <color indexed="53"/>
      </top>
      <bottom style="double">
        <color indexed="60"/>
      </bottom>
    </border>
    <border>
      <left style="thin">
        <color indexed="53"/>
      </left>
      <right>
        <color indexed="63"/>
      </right>
      <top style="double">
        <color indexed="60"/>
      </top>
      <bottom style="thin">
        <color indexed="53"/>
      </bottom>
    </border>
    <border>
      <left style="thin">
        <color indexed="53"/>
      </left>
      <right>
        <color indexed="63"/>
      </right>
      <top style="thin">
        <color indexed="53"/>
      </top>
      <bottom style="thin">
        <color indexed="53"/>
      </bottom>
    </border>
    <border>
      <left>
        <color indexed="63"/>
      </left>
      <right style="thin">
        <color indexed="53"/>
      </right>
      <top style="double">
        <color indexed="60"/>
      </top>
      <bottom style="thin">
        <color indexed="53"/>
      </bottom>
    </border>
    <border>
      <left>
        <color indexed="63"/>
      </left>
      <right style="thin">
        <color indexed="53"/>
      </right>
      <top style="thin">
        <color indexed="53"/>
      </top>
      <bottom style="thin">
        <color indexed="53"/>
      </bottom>
    </border>
    <border>
      <left style="medium">
        <color indexed="53"/>
      </left>
      <right style="thin">
        <color indexed="53"/>
      </right>
      <top style="double">
        <color indexed="60"/>
      </top>
      <bottom style="thin">
        <color indexed="53"/>
      </bottom>
    </border>
    <border>
      <left style="thin">
        <color indexed="53"/>
      </left>
      <right style="medium">
        <color indexed="53"/>
      </right>
      <top style="double">
        <color indexed="60"/>
      </top>
      <bottom style="thin">
        <color indexed="53"/>
      </bottom>
    </border>
    <border>
      <left style="medium">
        <color indexed="53"/>
      </left>
      <right style="thin">
        <color indexed="53"/>
      </right>
      <top style="thin">
        <color indexed="53"/>
      </top>
      <bottom style="thin">
        <color indexed="53"/>
      </bottom>
    </border>
    <border>
      <left style="thin">
        <color indexed="53"/>
      </left>
      <right style="medium">
        <color indexed="53"/>
      </right>
      <top style="thin">
        <color indexed="53"/>
      </top>
      <bottom style="thin">
        <color indexed="53"/>
      </bottom>
    </border>
    <border>
      <left style="medium">
        <color indexed="53"/>
      </left>
      <right style="thin">
        <color indexed="53"/>
      </right>
      <top style="thin">
        <color indexed="53"/>
      </top>
      <bottom style="double">
        <color indexed="60"/>
      </bottom>
    </border>
    <border>
      <left style="thin">
        <color indexed="53"/>
      </left>
      <right style="medium">
        <color indexed="53"/>
      </right>
      <top style="thin">
        <color indexed="53"/>
      </top>
      <bottom style="double">
        <color indexed="60"/>
      </bottom>
    </border>
    <border>
      <left>
        <color indexed="63"/>
      </left>
      <right style="thin">
        <color indexed="53"/>
      </right>
      <top style="thin">
        <color indexed="53"/>
      </top>
      <bottom style="double">
        <color indexed="60"/>
      </bottom>
    </border>
    <border>
      <left style="thin">
        <color indexed="53"/>
      </left>
      <right style="double">
        <color indexed="60"/>
      </right>
      <top style="thin">
        <color indexed="53"/>
      </top>
      <bottom style="double">
        <color indexed="60"/>
      </bottom>
    </border>
    <border>
      <left style="thin">
        <color indexed="53"/>
      </left>
      <right>
        <color indexed="63"/>
      </right>
      <top style="thin">
        <color indexed="53"/>
      </top>
      <bottom style="double">
        <color indexed="6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5" fillId="7" borderId="22" xfId="0" applyFont="1" applyFill="1" applyBorder="1" applyAlignment="1" applyProtection="1">
      <alignment horizontal="center"/>
      <protection/>
    </xf>
    <xf numFmtId="0" fontId="26" fillId="8" borderId="22" xfId="0" applyFont="1" applyFill="1" applyBorder="1" applyAlignment="1" applyProtection="1">
      <alignment horizontal="center"/>
      <protection/>
    </xf>
    <xf numFmtId="0" fontId="27" fillId="4" borderId="22" xfId="0" applyFont="1" applyFill="1" applyBorder="1" applyAlignment="1" applyProtection="1">
      <alignment horizontal="center"/>
      <protection/>
    </xf>
    <xf numFmtId="0" fontId="25" fillId="6" borderId="22" xfId="0" applyFont="1" applyFill="1" applyBorder="1" applyAlignment="1" applyProtection="1">
      <alignment horizontal="center"/>
      <protection/>
    </xf>
    <xf numFmtId="2" fontId="28" fillId="5" borderId="22" xfId="0" applyNumberFormat="1" applyFont="1" applyFill="1" applyBorder="1" applyAlignment="1" applyProtection="1">
      <alignment horizontal="center"/>
      <protection/>
    </xf>
    <xf numFmtId="2" fontId="28" fillId="5" borderId="23" xfId="0" applyNumberFormat="1" applyFont="1" applyFill="1" applyBorder="1" applyAlignment="1" applyProtection="1">
      <alignment horizontal="center"/>
      <protection/>
    </xf>
    <xf numFmtId="0" fontId="25" fillId="5" borderId="24" xfId="0" applyFont="1" applyFill="1" applyBorder="1" applyAlignment="1" applyProtection="1">
      <alignment/>
      <protection/>
    </xf>
    <xf numFmtId="0" fontId="29" fillId="5" borderId="25" xfId="0" applyFont="1" applyFill="1" applyBorder="1" applyAlignment="1" applyProtection="1">
      <alignment horizontal="center"/>
      <protection/>
    </xf>
    <xf numFmtId="0" fontId="25" fillId="7" borderId="25" xfId="0" applyFont="1" applyFill="1" applyBorder="1" applyAlignment="1" applyProtection="1">
      <alignment horizontal="center"/>
      <protection/>
    </xf>
    <xf numFmtId="0" fontId="25" fillId="8" borderId="25" xfId="0" applyFont="1" applyFill="1" applyBorder="1" applyAlignment="1" applyProtection="1">
      <alignment horizontal="center"/>
      <protection/>
    </xf>
    <xf numFmtId="0" fontId="25" fillId="4" borderId="25" xfId="0" applyFont="1" applyFill="1" applyBorder="1" applyAlignment="1" applyProtection="1">
      <alignment horizontal="center"/>
      <protection/>
    </xf>
    <xf numFmtId="0" fontId="25" fillId="6" borderId="25" xfId="0" applyFont="1" applyFill="1" applyBorder="1" applyAlignment="1" applyProtection="1">
      <alignment horizontal="center"/>
      <protection/>
    </xf>
    <xf numFmtId="0" fontId="29" fillId="0" borderId="25" xfId="0" applyFont="1" applyFill="1" applyBorder="1" applyAlignment="1" applyProtection="1">
      <alignment horizontal="center"/>
      <protection/>
    </xf>
    <xf numFmtId="0" fontId="29" fillId="5" borderId="26" xfId="0" applyFont="1" applyFill="1" applyBorder="1" applyAlignment="1" applyProtection="1">
      <alignment horizontal="center"/>
      <protection/>
    </xf>
    <xf numFmtId="0" fontId="28" fillId="5" borderId="27" xfId="0" applyFont="1" applyFill="1" applyBorder="1" applyAlignment="1" applyProtection="1">
      <alignment horizontal="left"/>
      <protection/>
    </xf>
    <xf numFmtId="0" fontId="29" fillId="5" borderId="22" xfId="0" applyFont="1" applyFill="1" applyBorder="1" applyAlignment="1" applyProtection="1">
      <alignment horizontal="center"/>
      <protection/>
    </xf>
    <xf numFmtId="0" fontId="28" fillId="5" borderId="22" xfId="0" applyFont="1" applyFill="1" applyBorder="1" applyAlignment="1" applyProtection="1">
      <alignment horizontal="center" wrapText="1"/>
      <protection/>
    </xf>
    <xf numFmtId="0" fontId="28" fillId="5" borderId="28" xfId="0" applyFont="1" applyFill="1" applyBorder="1" applyAlignment="1" applyProtection="1">
      <alignment horizontal="center" vertical="center" wrapText="1"/>
      <protection/>
    </xf>
    <xf numFmtId="0" fontId="29" fillId="5" borderId="27" xfId="0" applyFont="1" applyFill="1" applyBorder="1" applyAlignment="1" applyProtection="1">
      <alignment horizontal="center"/>
      <protection/>
    </xf>
    <xf numFmtId="0" fontId="29" fillId="5" borderId="29" xfId="0" applyFont="1" applyFill="1" applyBorder="1" applyAlignment="1" applyProtection="1">
      <alignment horizontal="center"/>
      <protection/>
    </xf>
    <xf numFmtId="0" fontId="29" fillId="5" borderId="30" xfId="0" applyFont="1" applyFill="1" applyBorder="1" applyAlignment="1" applyProtection="1">
      <alignment horizontal="center"/>
      <protection/>
    </xf>
    <xf numFmtId="0" fontId="28" fillId="5" borderId="31" xfId="0" applyFont="1" applyFill="1" applyBorder="1" applyAlignment="1" applyProtection="1">
      <alignment horizontal="center"/>
      <protection/>
    </xf>
    <xf numFmtId="0" fontId="29" fillId="5" borderId="32" xfId="0" applyFont="1" applyFill="1" applyBorder="1" applyAlignment="1" applyProtection="1">
      <alignment horizontal="center"/>
      <protection/>
    </xf>
    <xf numFmtId="0" fontId="28" fillId="5" borderId="33" xfId="0" applyFont="1" applyFill="1" applyBorder="1" applyAlignment="1" applyProtection="1">
      <alignment horizontal="center" wrapText="1"/>
      <protection/>
    </xf>
    <xf numFmtId="0" fontId="25" fillId="7" borderId="34" xfId="0" applyFont="1" applyFill="1" applyBorder="1" applyAlignment="1" applyProtection="1">
      <alignment horizontal="center"/>
      <protection/>
    </xf>
    <xf numFmtId="0" fontId="25" fillId="6" borderId="35" xfId="0" applyFont="1" applyFill="1" applyBorder="1" applyAlignment="1" applyProtection="1">
      <alignment horizontal="center"/>
      <protection/>
    </xf>
    <xf numFmtId="0" fontId="25" fillId="7" borderId="36" xfId="0" applyFont="1" applyFill="1" applyBorder="1" applyAlignment="1" applyProtection="1">
      <alignment horizontal="center"/>
      <protection/>
    </xf>
    <xf numFmtId="0" fontId="25" fillId="6" borderId="37" xfId="0" applyFont="1" applyFill="1" applyBorder="1" applyAlignment="1" applyProtection="1">
      <alignment horizontal="center"/>
      <protection/>
    </xf>
    <xf numFmtId="0" fontId="28" fillId="5" borderId="31" xfId="0" applyFont="1" applyFill="1" applyBorder="1" applyAlignment="1" applyProtection="1">
      <alignment horizontal="center" wrapText="1"/>
      <protection/>
    </xf>
    <xf numFmtId="0" fontId="29" fillId="5" borderId="34" xfId="0" applyFont="1" applyFill="1" applyBorder="1" applyAlignment="1" applyProtection="1">
      <alignment horizontal="center"/>
      <protection/>
    </xf>
    <xf numFmtId="0" fontId="29" fillId="0" borderId="35" xfId="0" applyFont="1" applyFill="1" applyBorder="1" applyAlignment="1" applyProtection="1">
      <alignment horizontal="center"/>
      <protection/>
    </xf>
    <xf numFmtId="0" fontId="28" fillId="5" borderId="36" xfId="0" applyFont="1" applyFill="1" applyBorder="1" applyAlignment="1" applyProtection="1">
      <alignment horizontal="center" wrapText="1"/>
      <protection/>
    </xf>
    <xf numFmtId="0" fontId="28" fillId="5" borderId="37" xfId="0" applyFont="1" applyFill="1" applyBorder="1" applyAlignment="1" applyProtection="1">
      <alignment horizontal="center" wrapText="1"/>
      <protection/>
    </xf>
    <xf numFmtId="0" fontId="29" fillId="5" borderId="35" xfId="0" applyFont="1" applyFill="1" applyBorder="1" applyAlignment="1" applyProtection="1">
      <alignment horizontal="center"/>
      <protection/>
    </xf>
    <xf numFmtId="2" fontId="30" fillId="7" borderId="36" xfId="0" applyNumberFormat="1" applyFont="1" applyFill="1" applyBorder="1" applyAlignment="1" applyProtection="1">
      <alignment horizontal="center"/>
      <protection/>
    </xf>
    <xf numFmtId="2" fontId="30" fillId="10" borderId="36" xfId="0" applyNumberFormat="1" applyFont="1" applyFill="1" applyBorder="1" applyAlignment="1" applyProtection="1">
      <alignment horizontal="center"/>
      <protection/>
    </xf>
    <xf numFmtId="2" fontId="30" fillId="5" borderId="36" xfId="0" applyNumberFormat="1" applyFont="1" applyFill="1" applyBorder="1" applyAlignment="1" applyProtection="1">
      <alignment horizontal="center"/>
      <protection/>
    </xf>
    <xf numFmtId="2" fontId="30" fillId="8" borderId="36" xfId="0" applyNumberFormat="1" applyFont="1" applyFill="1" applyBorder="1" applyAlignment="1" applyProtection="1">
      <alignment horizontal="center"/>
      <protection/>
    </xf>
    <xf numFmtId="2" fontId="30" fillId="7" borderId="38" xfId="0" applyNumberFormat="1" applyFont="1" applyFill="1" applyBorder="1" applyAlignment="1" applyProtection="1">
      <alignment horizontal="center"/>
      <protection/>
    </xf>
    <xf numFmtId="2" fontId="24" fillId="5" borderId="36" xfId="0" applyNumberFormat="1" applyFont="1" applyFill="1" applyBorder="1" applyAlignment="1" applyProtection="1">
      <alignment horizontal="center"/>
      <protection/>
    </xf>
    <xf numFmtId="2" fontId="31" fillId="5" borderId="33" xfId="0" applyNumberFormat="1" applyFont="1" applyFill="1" applyBorder="1" applyAlignment="1" applyProtection="1">
      <alignment horizontal="center"/>
      <protection/>
    </xf>
    <xf numFmtId="2" fontId="31" fillId="5" borderId="22" xfId="0" applyNumberFormat="1" applyFont="1" applyFill="1" applyBorder="1" applyAlignment="1" applyProtection="1">
      <alignment horizontal="center"/>
      <protection/>
    </xf>
    <xf numFmtId="2" fontId="31" fillId="5" borderId="37" xfId="0" applyNumberFormat="1" applyFont="1" applyFill="1" applyBorder="1" applyAlignment="1" applyProtection="1">
      <alignment horizontal="center"/>
      <protection/>
    </xf>
    <xf numFmtId="2" fontId="32" fillId="6" borderId="28" xfId="0" applyNumberFormat="1" applyFont="1" applyFill="1" applyBorder="1" applyAlignment="1" applyProtection="1">
      <alignment horizontal="center"/>
      <protection/>
    </xf>
    <xf numFmtId="2" fontId="31" fillId="5" borderId="23" xfId="0" applyNumberFormat="1" applyFont="1" applyFill="1" applyBorder="1" applyAlignment="1" applyProtection="1">
      <alignment horizontal="center"/>
      <protection/>
    </xf>
    <xf numFmtId="2" fontId="31" fillId="5" borderId="39" xfId="0" applyNumberFormat="1" applyFont="1" applyFill="1" applyBorder="1" applyAlignment="1" applyProtection="1">
      <alignment horizontal="center"/>
      <protection/>
    </xf>
    <xf numFmtId="2" fontId="31" fillId="5" borderId="40" xfId="0" applyNumberFormat="1" applyFont="1" applyFill="1" applyBorder="1" applyAlignment="1" applyProtection="1">
      <alignment horizontal="center"/>
      <protection/>
    </xf>
    <xf numFmtId="2" fontId="32" fillId="6" borderId="41" xfId="0" applyNumberFormat="1" applyFont="1" applyFill="1" applyBorder="1" applyAlignment="1" applyProtection="1">
      <alignment horizontal="center"/>
      <protection/>
    </xf>
    <xf numFmtId="2" fontId="33" fillId="11" borderId="36" xfId="0" applyNumberFormat="1" applyFont="1" applyFill="1" applyBorder="1" applyAlignment="1" applyProtection="1">
      <alignment horizontal="center"/>
      <protection locked="0"/>
    </xf>
    <xf numFmtId="2" fontId="34" fillId="11" borderId="22" xfId="0" applyNumberFormat="1" applyFont="1" applyFill="1" applyBorder="1" applyAlignment="1" applyProtection="1">
      <alignment horizontal="center"/>
      <protection locked="0"/>
    </xf>
    <xf numFmtId="2" fontId="32" fillId="11" borderId="22" xfId="0" applyNumberFormat="1" applyFont="1" applyFill="1" applyBorder="1" applyAlignment="1" applyProtection="1">
      <alignment horizontal="center"/>
      <protection locked="0"/>
    </xf>
    <xf numFmtId="2" fontId="33" fillId="11" borderId="22" xfId="0" applyNumberFormat="1" applyFont="1" applyFill="1" applyBorder="1" applyAlignment="1" applyProtection="1">
      <alignment horizontal="center"/>
      <protection locked="0"/>
    </xf>
    <xf numFmtId="2" fontId="34" fillId="11" borderId="37" xfId="0" applyNumberFormat="1" applyFont="1" applyFill="1" applyBorder="1" applyAlignment="1" applyProtection="1">
      <alignment horizontal="center"/>
      <protection locked="0"/>
    </xf>
    <xf numFmtId="2" fontId="31" fillId="5" borderId="31" xfId="0" applyNumberFormat="1" applyFont="1" applyFill="1" applyBorder="1" applyAlignment="1" applyProtection="1">
      <alignment horizontal="center"/>
      <protection/>
    </xf>
    <xf numFmtId="0" fontId="31" fillId="5" borderId="36" xfId="0" applyNumberFormat="1" applyFont="1" applyFill="1" applyBorder="1" applyAlignment="1" applyProtection="1">
      <alignment horizontal="center"/>
      <protection/>
    </xf>
    <xf numFmtId="2" fontId="32" fillId="0" borderId="36" xfId="0" applyNumberFormat="1" applyFont="1" applyBorder="1" applyAlignment="1" applyProtection="1">
      <alignment horizontal="center"/>
      <protection locked="0"/>
    </xf>
    <xf numFmtId="2" fontId="32" fillId="0" borderId="22" xfId="0" applyNumberFormat="1" applyFont="1" applyBorder="1" applyAlignment="1" applyProtection="1">
      <alignment horizontal="center"/>
      <protection locked="0"/>
    </xf>
    <xf numFmtId="2" fontId="33" fillId="0" borderId="22" xfId="0" applyNumberFormat="1" applyFont="1" applyBorder="1" applyAlignment="1" applyProtection="1">
      <alignment horizontal="center"/>
      <protection locked="0"/>
    </xf>
    <xf numFmtId="2" fontId="32" fillId="0" borderId="37" xfId="0" applyNumberFormat="1" applyFont="1" applyBorder="1" applyAlignment="1" applyProtection="1">
      <alignment horizontal="center"/>
      <protection locked="0"/>
    </xf>
    <xf numFmtId="2" fontId="33" fillId="0" borderId="36" xfId="0" applyNumberFormat="1" applyFont="1" applyBorder="1" applyAlignment="1" applyProtection="1">
      <alignment horizontal="center"/>
      <protection locked="0"/>
    </xf>
    <xf numFmtId="2" fontId="34" fillId="0" borderId="22" xfId="0" applyNumberFormat="1" applyFont="1" applyBorder="1" applyAlignment="1" applyProtection="1">
      <alignment horizontal="center"/>
      <protection locked="0"/>
    </xf>
    <xf numFmtId="2" fontId="34" fillId="0" borderId="37" xfId="0" applyNumberFormat="1" applyFont="1" applyBorder="1" applyAlignment="1" applyProtection="1">
      <alignment horizontal="center"/>
      <protection locked="0"/>
    </xf>
    <xf numFmtId="2" fontId="32" fillId="0" borderId="38" xfId="0" applyNumberFormat="1" applyFont="1" applyBorder="1" applyAlignment="1" applyProtection="1">
      <alignment horizontal="center"/>
      <protection locked="0"/>
    </xf>
    <xf numFmtId="2" fontId="32" fillId="0" borderId="23" xfId="0" applyNumberFormat="1" applyFont="1" applyBorder="1" applyAlignment="1" applyProtection="1">
      <alignment horizontal="center"/>
      <protection locked="0"/>
    </xf>
    <xf numFmtId="2" fontId="32" fillId="0" borderId="39" xfId="0" applyNumberFormat="1" applyFont="1" applyBorder="1" applyAlignment="1" applyProtection="1">
      <alignment horizontal="center"/>
      <protection locked="0"/>
    </xf>
    <xf numFmtId="2" fontId="31" fillId="5" borderId="42" xfId="0" applyNumberFormat="1" applyFont="1" applyFill="1" applyBorder="1" applyAlignment="1" applyProtection="1">
      <alignment horizontal="center"/>
      <protection/>
    </xf>
    <xf numFmtId="0" fontId="31" fillId="5" borderId="38" xfId="0" applyNumberFormat="1" applyFont="1" applyFill="1" applyBorder="1" applyAlignment="1" applyProtection="1">
      <alignment horizontal="center"/>
      <protection/>
    </xf>
    <xf numFmtId="0" fontId="32" fillId="0" borderId="22" xfId="0" applyFont="1" applyBorder="1" applyAlignment="1">
      <alignment/>
    </xf>
    <xf numFmtId="0" fontId="32" fillId="0" borderId="23" xfId="0" applyFont="1" applyBorder="1" applyAlignment="1">
      <alignment/>
    </xf>
    <xf numFmtId="0" fontId="32" fillId="5" borderId="31" xfId="0" applyFont="1" applyFill="1" applyBorder="1" applyAlignment="1" applyProtection="1">
      <alignment horizontal="left"/>
      <protection locked="0"/>
    </xf>
    <xf numFmtId="0" fontId="32" fillId="5" borderId="42" xfId="0" applyFont="1" applyFill="1" applyBorder="1" applyAlignment="1" applyProtection="1">
      <alignment horizontal="left"/>
      <protection locked="0"/>
    </xf>
    <xf numFmtId="0" fontId="17" fillId="0" borderId="0" xfId="0" applyFont="1" applyAlignment="1" applyProtection="1">
      <alignment horizontal="center"/>
      <protection/>
    </xf>
    <xf numFmtId="2" fontId="14" fillId="6" borderId="5" xfId="0" applyNumberFormat="1" applyFont="1" applyFill="1" applyBorder="1" applyAlignment="1">
      <alignment horizontal="center"/>
    </xf>
    <xf numFmtId="2" fontId="14" fillId="6" borderId="43"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43"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43"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3"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1" t="s">
        <v>28</v>
      </c>
      <c r="E1" s="171"/>
      <c r="F1" s="31"/>
      <c r="G1" s="171" t="s">
        <v>29</v>
      </c>
      <c r="H1" s="171"/>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72"/>
      <c r="D5" s="173"/>
      <c r="E5" s="174"/>
      <c r="G5" s="175"/>
      <c r="H5" s="173"/>
      <c r="I5" s="174"/>
      <c r="K5" s="176"/>
      <c r="L5" s="177"/>
      <c r="M5" s="178"/>
      <c r="O5" s="168"/>
      <c r="P5" s="169"/>
      <c r="Q5" s="170"/>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t="s">
        <v>116</v>
      </c>
      <c r="D7" s="11">
        <v>0</v>
      </c>
      <c r="E7" s="11">
        <v>0</v>
      </c>
      <c r="F7" s="13"/>
      <c r="G7" t="s">
        <v>107</v>
      </c>
      <c r="H7" s="11">
        <v>0</v>
      </c>
      <c r="I7" s="11">
        <v>0</v>
      </c>
      <c r="J7" s="22"/>
      <c r="K7" t="s">
        <v>105</v>
      </c>
      <c r="L7" s="11">
        <v>0</v>
      </c>
      <c r="M7" s="11">
        <v>0</v>
      </c>
      <c r="N7" s="22"/>
      <c r="O7" t="s">
        <v>104</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104</v>
      </c>
      <c r="D8" s="11">
        <v>0</v>
      </c>
      <c r="E8" s="11">
        <v>0</v>
      </c>
      <c r="F8" s="13"/>
      <c r="G8" t="s">
        <v>116</v>
      </c>
      <c r="H8" s="11">
        <v>0</v>
      </c>
      <c r="I8" s="11">
        <v>0</v>
      </c>
      <c r="J8" s="22"/>
      <c r="K8" t="s">
        <v>107</v>
      </c>
      <c r="L8" s="11">
        <v>0</v>
      </c>
      <c r="M8" s="11">
        <v>0</v>
      </c>
      <c r="N8" s="22"/>
      <c r="O8" t="s">
        <v>105</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t="s">
        <v>115</v>
      </c>
      <c r="D9" s="11">
        <v>0</v>
      </c>
      <c r="E9" s="11">
        <v>0</v>
      </c>
      <c r="F9" s="13"/>
      <c r="G9" t="s">
        <v>113</v>
      </c>
      <c r="H9" s="11">
        <v>0</v>
      </c>
      <c r="I9" s="11">
        <v>0</v>
      </c>
      <c r="J9" s="22"/>
      <c r="K9" t="s">
        <v>109</v>
      </c>
      <c r="L9" s="11">
        <v>0</v>
      </c>
      <c r="M9" s="11">
        <v>0</v>
      </c>
      <c r="N9" s="22"/>
      <c r="O9" t="s">
        <v>110</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110</v>
      </c>
      <c r="D10" s="11">
        <v>0</v>
      </c>
      <c r="E10" s="11">
        <v>0</v>
      </c>
      <c r="F10" s="13"/>
      <c r="G10" t="s">
        <v>115</v>
      </c>
      <c r="H10" s="11">
        <v>0</v>
      </c>
      <c r="I10" s="11">
        <v>0</v>
      </c>
      <c r="J10" s="22"/>
      <c r="K10" t="s">
        <v>113</v>
      </c>
      <c r="L10" s="11">
        <v>0</v>
      </c>
      <c r="M10" s="11">
        <v>0</v>
      </c>
      <c r="N10" s="22"/>
      <c r="O10" t="s">
        <v>109</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112</v>
      </c>
      <c r="D11" s="11">
        <v>0</v>
      </c>
      <c r="E11" s="11">
        <v>0</v>
      </c>
      <c r="F11" s="13"/>
      <c r="G11" t="s">
        <v>106</v>
      </c>
      <c r="H11" s="11">
        <v>0</v>
      </c>
      <c r="I11" s="11">
        <v>0</v>
      </c>
      <c r="J11" s="22"/>
      <c r="K11" t="s">
        <v>114</v>
      </c>
      <c r="L11" s="11">
        <v>0</v>
      </c>
      <c r="M11" s="11">
        <v>0</v>
      </c>
      <c r="N11" s="22"/>
      <c r="O11" t="s">
        <v>102</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102</v>
      </c>
      <c r="D12" s="11">
        <v>0</v>
      </c>
      <c r="E12" s="11">
        <v>0</v>
      </c>
      <c r="F12" s="13"/>
      <c r="G12" t="s">
        <v>112</v>
      </c>
      <c r="H12" s="11">
        <v>0</v>
      </c>
      <c r="I12" s="11">
        <v>0</v>
      </c>
      <c r="J12" s="22"/>
      <c r="K12" t="s">
        <v>106</v>
      </c>
      <c r="L12" s="11">
        <v>0</v>
      </c>
      <c r="M12" s="11">
        <v>0</v>
      </c>
      <c r="N12" s="22"/>
      <c r="O12" t="s">
        <v>114</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111</v>
      </c>
      <c r="D13" s="11">
        <v>0</v>
      </c>
      <c r="E13" s="11">
        <v>0</v>
      </c>
      <c r="F13" s="13"/>
      <c r="G13" t="s">
        <v>117</v>
      </c>
      <c r="H13" s="11">
        <v>0</v>
      </c>
      <c r="I13" s="11">
        <v>0</v>
      </c>
      <c r="J13" s="22"/>
      <c r="K13" t="s">
        <v>108</v>
      </c>
      <c r="L13" s="11">
        <v>0</v>
      </c>
      <c r="M13" s="11">
        <v>0</v>
      </c>
      <c r="N13" s="22"/>
      <c r="O13" t="s">
        <v>103</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103</v>
      </c>
      <c r="D14" s="11">
        <v>0</v>
      </c>
      <c r="E14" s="11">
        <v>0</v>
      </c>
      <c r="F14" s="13"/>
      <c r="G14" t="s">
        <v>111</v>
      </c>
      <c r="H14" s="11">
        <v>0</v>
      </c>
      <c r="I14" s="11">
        <v>0</v>
      </c>
      <c r="J14" s="22"/>
      <c r="K14" t="s">
        <v>117</v>
      </c>
      <c r="L14" s="11">
        <v>0</v>
      </c>
      <c r="M14" s="11">
        <v>0</v>
      </c>
      <c r="N14" s="22"/>
      <c r="O14" t="s">
        <v>108</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105</v>
      </c>
      <c r="D15" s="11">
        <v>0</v>
      </c>
      <c r="E15" s="11">
        <v>0</v>
      </c>
      <c r="F15" s="13"/>
      <c r="G15" t="s">
        <v>110</v>
      </c>
      <c r="H15" s="11">
        <v>0</v>
      </c>
      <c r="I15" s="11">
        <v>0</v>
      </c>
      <c r="J15" s="22"/>
      <c r="K15" t="s">
        <v>116</v>
      </c>
      <c r="L15" s="11">
        <v>0</v>
      </c>
      <c r="M15" s="11">
        <v>0</v>
      </c>
      <c r="N15" s="22"/>
      <c r="O15" t="s">
        <v>113</v>
      </c>
      <c r="P15" s="11">
        <v>0</v>
      </c>
      <c r="Q15" s="11">
        <v>0</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t="s">
        <v>113</v>
      </c>
      <c r="D16" s="11">
        <v>0</v>
      </c>
      <c r="E16" s="11">
        <v>0</v>
      </c>
      <c r="F16" s="13"/>
      <c r="G16" t="s">
        <v>105</v>
      </c>
      <c r="H16" s="11">
        <v>0</v>
      </c>
      <c r="I16" s="11">
        <v>0</v>
      </c>
      <c r="J16" s="22"/>
      <c r="K16" t="s">
        <v>110</v>
      </c>
      <c r="L16" s="11">
        <v>0</v>
      </c>
      <c r="M16" s="11">
        <v>0</v>
      </c>
      <c r="N16" s="22"/>
      <c r="O16" t="s">
        <v>116</v>
      </c>
      <c r="P16" s="11">
        <v>0</v>
      </c>
      <c r="Q16" s="11">
        <v>0</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f t="shared" si="0"/>
      </c>
      <c r="B17" s="21">
        <v>11</v>
      </c>
      <c r="C17" t="s">
        <v>109</v>
      </c>
      <c r="D17" s="11">
        <v>0</v>
      </c>
      <c r="E17" s="11">
        <v>0</v>
      </c>
      <c r="F17" s="13"/>
      <c r="G17" t="s">
        <v>104</v>
      </c>
      <c r="H17" s="11">
        <v>0</v>
      </c>
      <c r="I17" s="11">
        <v>0</v>
      </c>
      <c r="J17" s="22"/>
      <c r="K17" t="s">
        <v>115</v>
      </c>
      <c r="L17" s="11">
        <v>0</v>
      </c>
      <c r="M17" s="11">
        <v>0</v>
      </c>
      <c r="N17" s="22"/>
      <c r="O17" t="s">
        <v>107</v>
      </c>
      <c r="P17" s="11">
        <v>0</v>
      </c>
      <c r="Q17" s="11">
        <v>0</v>
      </c>
      <c r="R17" s="17">
        <f t="shared" si="2"/>
      </c>
      <c r="S17" s="20"/>
      <c r="T17" s="20"/>
      <c r="U17" s="20"/>
      <c r="V17" s="20"/>
      <c r="W17" s="20"/>
      <c r="X17" s="20"/>
      <c r="Y17" s="20"/>
      <c r="Z17" s="20"/>
      <c r="AA17" s="20"/>
      <c r="AB17" s="20"/>
      <c r="AC17" s="20"/>
      <c r="AD17" s="20"/>
      <c r="AE17" s="20"/>
    </row>
    <row r="18" spans="1:31" ht="12.75">
      <c r="A18" s="3">
        <f t="shared" si="0"/>
      </c>
      <c r="B18" s="21">
        <v>12</v>
      </c>
      <c r="C18" t="s">
        <v>107</v>
      </c>
      <c r="D18" s="11">
        <v>0</v>
      </c>
      <c r="E18" s="11">
        <v>0</v>
      </c>
      <c r="F18" s="13"/>
      <c r="G18" t="s">
        <v>109</v>
      </c>
      <c r="H18" s="11">
        <v>0</v>
      </c>
      <c r="I18" s="11">
        <v>0</v>
      </c>
      <c r="J18" s="22"/>
      <c r="K18" t="s">
        <v>104</v>
      </c>
      <c r="L18" s="11">
        <v>0</v>
      </c>
      <c r="M18" s="11">
        <v>0</v>
      </c>
      <c r="N18" s="22"/>
      <c r="O18" t="s">
        <v>115</v>
      </c>
      <c r="P18" s="11">
        <v>0</v>
      </c>
      <c r="Q18" s="11">
        <v>0</v>
      </c>
      <c r="R18" s="17">
        <f t="shared" si="2"/>
      </c>
      <c r="S18" s="20"/>
      <c r="T18" s="20"/>
      <c r="U18" s="20"/>
      <c r="V18" s="20"/>
      <c r="W18" s="20"/>
      <c r="X18" s="20"/>
      <c r="Y18" s="20"/>
      <c r="Z18" s="20"/>
      <c r="AA18" s="20"/>
      <c r="AB18" s="20"/>
      <c r="AC18" s="20"/>
      <c r="AD18" s="20"/>
      <c r="AE18" s="20"/>
    </row>
    <row r="19" spans="1:31" ht="12.75">
      <c r="A19" s="3">
        <f t="shared" si="0"/>
      </c>
      <c r="B19" s="21">
        <v>13</v>
      </c>
      <c r="C19" t="s">
        <v>114</v>
      </c>
      <c r="D19" s="11">
        <v>0</v>
      </c>
      <c r="E19" s="11">
        <v>0</v>
      </c>
      <c r="F19" s="13"/>
      <c r="G19" t="s">
        <v>103</v>
      </c>
      <c r="H19" s="11">
        <v>0</v>
      </c>
      <c r="I19" s="11">
        <v>0</v>
      </c>
      <c r="J19" s="22"/>
      <c r="K19" t="s">
        <v>112</v>
      </c>
      <c r="L19" s="11">
        <v>0</v>
      </c>
      <c r="M19" s="11">
        <v>0</v>
      </c>
      <c r="N19" s="22"/>
      <c r="O19" t="s">
        <v>117</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117</v>
      </c>
      <c r="D20" s="11">
        <v>0</v>
      </c>
      <c r="E20" s="11">
        <v>0</v>
      </c>
      <c r="F20" s="13"/>
      <c r="G20" t="s">
        <v>114</v>
      </c>
      <c r="H20" s="11">
        <v>0</v>
      </c>
      <c r="I20" s="11">
        <v>0</v>
      </c>
      <c r="J20" s="22"/>
      <c r="K20" t="s">
        <v>103</v>
      </c>
      <c r="L20" s="11">
        <v>0</v>
      </c>
      <c r="M20" s="11">
        <v>0</v>
      </c>
      <c r="N20" s="22"/>
      <c r="O20" t="s">
        <v>112</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108</v>
      </c>
      <c r="D21" s="11">
        <v>0</v>
      </c>
      <c r="E21" s="11">
        <v>0</v>
      </c>
      <c r="F21" s="13"/>
      <c r="G21" t="s">
        <v>102</v>
      </c>
      <c r="H21" s="11">
        <v>0</v>
      </c>
      <c r="I21" s="11">
        <v>0</v>
      </c>
      <c r="J21" s="22"/>
      <c r="K21" t="s">
        <v>111</v>
      </c>
      <c r="L21" s="11">
        <v>0</v>
      </c>
      <c r="M21" s="11">
        <v>0</v>
      </c>
      <c r="N21" s="22"/>
      <c r="O21" t="s">
        <v>106</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106</v>
      </c>
      <c r="D22" s="11">
        <v>0</v>
      </c>
      <c r="E22" s="11">
        <v>0</v>
      </c>
      <c r="F22" s="13"/>
      <c r="G22" t="s">
        <v>108</v>
      </c>
      <c r="H22" s="11">
        <v>0</v>
      </c>
      <c r="I22" s="11">
        <v>0</v>
      </c>
      <c r="J22" s="22"/>
      <c r="K22" t="s">
        <v>102</v>
      </c>
      <c r="L22" s="11">
        <v>0</v>
      </c>
      <c r="M22" s="11">
        <v>0</v>
      </c>
      <c r="N22" s="22"/>
      <c r="O22" t="s">
        <v>111</v>
      </c>
      <c r="P22" s="11">
        <v>0</v>
      </c>
      <c r="Q22" s="11">
        <v>0</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116</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107</v>
      </c>
      <c r="C6" s="15"/>
      <c r="D6" s="32"/>
      <c r="E6" s="32"/>
      <c r="F6" s="32"/>
      <c r="G6" s="32"/>
      <c r="H6" s="32"/>
      <c r="I6" s="32"/>
      <c r="J6" s="32"/>
      <c r="K6" s="32"/>
      <c r="L6" s="55">
        <f aca="true" t="shared" si="0" ref="L6:L20">SUM(D6,F6,H6,J6)</f>
        <v>0</v>
      </c>
      <c r="M6" s="56">
        <f aca="true" t="shared" si="1" ref="M6:M20">IF(COUNT(D6,F6,H6,J6)=4,MINA(D6,F6,H6,J6),0)</f>
        <v>0</v>
      </c>
      <c r="N6" s="56">
        <f aca="true" t="shared" si="2" ref="N6:N20">SUM(L6-M6)</f>
        <v>0</v>
      </c>
      <c r="O6" s="56">
        <f aca="true" t="shared" si="3" ref="O6:O20">MAX(D6,F6,H6,J6)</f>
        <v>0</v>
      </c>
      <c r="P6" s="56">
        <f aca="true" t="shared" si="4" ref="P6:P20">MIN(E6,G6,I6,K6)</f>
        <v>0</v>
      </c>
      <c r="Q6" s="56"/>
      <c r="R6" s="56"/>
      <c r="S6" s="55">
        <v>0</v>
      </c>
      <c r="T6" s="56"/>
      <c r="U6" s="56">
        <f aca="true" t="shared" si="5" ref="U6:U20">MAX(O6,S6)</f>
        <v>0</v>
      </c>
      <c r="V6" s="56">
        <f aca="true" t="shared" si="6" ref="V6:V20">MIN(P6,T6)</f>
        <v>0</v>
      </c>
      <c r="W6" s="57">
        <f aca="true" t="shared" si="7" ref="W6:W20">IF(V6&lt;&gt;0,SUM($X$3/V6*12),"")</f>
      </c>
      <c r="X6" s="57">
        <f aca="true" t="shared" si="8" ref="X6:X20">IF(V6&lt;&gt;0,SUM(3600/V6*$X$3/5280),"")</f>
      </c>
    </row>
    <row r="7" spans="1:24" ht="15" thickBot="1">
      <c r="A7" s="66"/>
      <c r="B7" s="30" t="s">
        <v>105</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104</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113</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109</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112</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106</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114</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102</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111</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117</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108</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c r="A20" s="66"/>
      <c r="B20" s="30" t="s">
        <v>103</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61" t="s">
        <v>33</v>
      </c>
      <c r="B1" s="161"/>
      <c r="C1" s="161"/>
      <c r="D1" s="161"/>
      <c r="E1" s="161"/>
    </row>
    <row r="2" spans="1:5" ht="20.25">
      <c r="A2" s="161" t="s">
        <v>100</v>
      </c>
      <c r="B2" s="161"/>
      <c r="C2" s="161"/>
      <c r="D2" s="161"/>
      <c r="E2" s="161"/>
    </row>
    <row r="3" spans="1:5" ht="20.25">
      <c r="A3" s="161"/>
      <c r="B3" s="161"/>
      <c r="C3" s="161"/>
      <c r="D3" s="161"/>
      <c r="E3" s="161"/>
    </row>
    <row r="4" spans="1:26" ht="17.25">
      <c r="A4" s="41" t="s">
        <v>34</v>
      </c>
      <c r="B4" s="41" t="s">
        <v>35</v>
      </c>
      <c r="H4" s="30"/>
      <c r="Z4" s="14">
        <f aca="true" ca="1" t="shared" si="0" ref="Z4:Z35">IF(ISBLANK(A4),"",RAND())</f>
        <v>0.09062433363703715</v>
      </c>
    </row>
    <row r="5" spans="1:26" ht="12.75">
      <c r="A5" s="12" t="s">
        <v>143</v>
      </c>
      <c r="B5" s="12" t="s">
        <v>138</v>
      </c>
      <c r="Z5" s="14">
        <f ca="1" t="shared" si="0"/>
        <v>0.19124344114017156</v>
      </c>
    </row>
    <row r="6" spans="1:26" ht="12.75">
      <c r="A6" s="12" t="s">
        <v>142</v>
      </c>
      <c r="B6" s="12" t="s">
        <v>138</v>
      </c>
      <c r="Z6" s="14">
        <f ca="1" t="shared" si="0"/>
        <v>0.1547554316815966</v>
      </c>
    </row>
    <row r="7" spans="1:26" ht="12.75">
      <c r="A7" s="12" t="s">
        <v>123</v>
      </c>
      <c r="B7" s="12" t="s">
        <v>119</v>
      </c>
      <c r="Z7" s="14">
        <f ca="1" t="shared" si="0"/>
        <v>0.02724521974464711</v>
      </c>
    </row>
    <row r="8" spans="1:26" ht="12.75">
      <c r="A8" s="12" t="s">
        <v>124</v>
      </c>
      <c r="B8" s="12" t="s">
        <v>119</v>
      </c>
      <c r="Z8" s="14">
        <f ca="1" t="shared" si="0"/>
        <v>0.9540759511700581</v>
      </c>
    </row>
    <row r="9" spans="1:26" ht="12.75">
      <c r="A9" s="12" t="s">
        <v>133</v>
      </c>
      <c r="B9" s="12" t="s">
        <v>129</v>
      </c>
      <c r="Z9" s="14">
        <f ca="1" t="shared" si="0"/>
        <v>0.06442154496032004</v>
      </c>
    </row>
    <row r="10" spans="1:26" ht="12.75">
      <c r="A10" s="12" t="s">
        <v>140</v>
      </c>
      <c r="B10" s="12" t="s">
        <v>138</v>
      </c>
      <c r="Z10" s="14">
        <f ca="1" t="shared" si="0"/>
        <v>0.3919183690845376</v>
      </c>
    </row>
    <row r="11" spans="1:26" ht="12.75">
      <c r="A11" s="12" t="s">
        <v>120</v>
      </c>
      <c r="B11" s="12" t="s">
        <v>119</v>
      </c>
      <c r="Z11" s="14">
        <f ca="1" t="shared" si="0"/>
        <v>0.24162977924364992</v>
      </c>
    </row>
    <row r="12" spans="1:26" ht="12.75">
      <c r="A12" s="12" t="s">
        <v>136</v>
      </c>
      <c r="B12" s="12" t="s">
        <v>129</v>
      </c>
      <c r="Z12" s="14">
        <f ca="1" t="shared" si="0"/>
        <v>0.07965974962448263</v>
      </c>
    </row>
    <row r="13" spans="1:26" ht="12.75">
      <c r="A13" s="12" t="s">
        <v>127</v>
      </c>
      <c r="B13" s="12" t="s">
        <v>119</v>
      </c>
      <c r="Z13" s="14">
        <f ca="1" t="shared" si="0"/>
        <v>0.7221497027535619</v>
      </c>
    </row>
    <row r="14" spans="1:26" ht="12.75">
      <c r="A14" s="12" t="s">
        <v>135</v>
      </c>
      <c r="B14" s="12" t="s">
        <v>129</v>
      </c>
      <c r="Z14" s="14">
        <f ca="1" t="shared" si="0"/>
        <v>0.41316243762484217</v>
      </c>
    </row>
    <row r="15" spans="1:26" ht="12.75">
      <c r="A15" s="12" t="s">
        <v>128</v>
      </c>
      <c r="B15" s="12" t="s">
        <v>129</v>
      </c>
      <c r="Z15" s="14">
        <f ca="1" t="shared" si="0"/>
        <v>0.21381410576821347</v>
      </c>
    </row>
    <row r="16" spans="1:26" ht="12.75">
      <c r="A16" s="12" t="s">
        <v>122</v>
      </c>
      <c r="B16" s="12" t="s">
        <v>119</v>
      </c>
      <c r="Z16" s="14">
        <f ca="1" t="shared" si="0"/>
        <v>0.8796269135749664</v>
      </c>
    </row>
    <row r="17" spans="1:26" ht="12.75">
      <c r="A17" s="42" t="s">
        <v>141</v>
      </c>
      <c r="B17" s="12" t="s">
        <v>138</v>
      </c>
      <c r="Z17" s="14">
        <f ca="1" t="shared" si="0"/>
        <v>0.14959013215718375</v>
      </c>
    </row>
    <row r="18" spans="1:26" ht="12.75">
      <c r="A18" s="12" t="s">
        <v>121</v>
      </c>
      <c r="B18" s="12" t="s">
        <v>119</v>
      </c>
      <c r="Z18" s="14">
        <f ca="1" t="shared" si="0"/>
        <v>0.02822347131974179</v>
      </c>
    </row>
    <row r="19" spans="1:26" ht="12.75">
      <c r="A19" s="12" t="s">
        <v>139</v>
      </c>
      <c r="B19" s="12" t="s">
        <v>138</v>
      </c>
      <c r="Z19" s="14">
        <f ca="1" t="shared" si="0"/>
        <v>0.4435577427318078</v>
      </c>
    </row>
    <row r="20" spans="1:26" ht="12.75">
      <c r="A20" s="12" t="s">
        <v>134</v>
      </c>
      <c r="B20" s="12" t="s">
        <v>129</v>
      </c>
      <c r="Z20" s="14">
        <f ca="1" t="shared" si="0"/>
        <v>0.2573889518858894</v>
      </c>
    </row>
    <row r="21" spans="1:26" ht="12.75">
      <c r="A21" s="12" t="s">
        <v>126</v>
      </c>
      <c r="B21" s="12" t="s">
        <v>119</v>
      </c>
      <c r="Z21" s="14">
        <f ca="1" t="shared" si="0"/>
        <v>0.4855422892478112</v>
      </c>
    </row>
    <row r="22" spans="1:26" ht="12.75">
      <c r="A22" s="12" t="s">
        <v>118</v>
      </c>
      <c r="B22" s="12" t="s">
        <v>119</v>
      </c>
      <c r="H22" s="30"/>
      <c r="Z22" s="14">
        <f ca="1" t="shared" si="0"/>
        <v>0.3940388311841056</v>
      </c>
    </row>
    <row r="23" spans="1:26" ht="12.75">
      <c r="A23" s="12" t="s">
        <v>125</v>
      </c>
      <c r="B23" s="12" t="s">
        <v>119</v>
      </c>
      <c r="Z23" s="14">
        <f ca="1" t="shared" si="0"/>
        <v>0.705658712482359</v>
      </c>
    </row>
    <row r="24" spans="1:26" ht="12.75">
      <c r="A24" s="12" t="s">
        <v>130</v>
      </c>
      <c r="B24" s="12" t="s">
        <v>129</v>
      </c>
      <c r="Z24" s="14">
        <f ca="1" t="shared" si="0"/>
        <v>0.7866301121792569</v>
      </c>
    </row>
    <row r="25" spans="1:26" ht="12.75">
      <c r="A25" s="12" t="s">
        <v>137</v>
      </c>
      <c r="B25" s="12" t="s">
        <v>138</v>
      </c>
      <c r="Z25" s="14">
        <f ca="1" t="shared" si="0"/>
        <v>0.3360149157016361</v>
      </c>
    </row>
    <row r="26" spans="1:26" ht="12.75">
      <c r="A26" s="12" t="s">
        <v>144</v>
      </c>
      <c r="B26" s="12" t="s">
        <v>129</v>
      </c>
      <c r="Z26" s="14">
        <f ca="1" t="shared" si="0"/>
        <v>0.5497280620439504</v>
      </c>
    </row>
    <row r="27" spans="1:26" ht="12.75">
      <c r="A27" s="12" t="s">
        <v>132</v>
      </c>
      <c r="B27" s="12" t="s">
        <v>129</v>
      </c>
      <c r="Z27" s="14">
        <f ca="1" t="shared" si="0"/>
        <v>0.06668805910107745</v>
      </c>
    </row>
    <row r="28" spans="1:26" ht="12.75">
      <c r="A28" s="12" t="s">
        <v>131</v>
      </c>
      <c r="B28" s="12" t="s">
        <v>129</v>
      </c>
      <c r="Z28" s="14">
        <f ca="1" t="shared" si="0"/>
        <v>0.895320055303142</v>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B3:Z502"/>
  <sheetViews>
    <sheetView tabSelected="1" zoomScale="77" zoomScaleNormal="77" workbookViewId="0" topLeftCell="A1">
      <selection activeCell="T32" sqref="T32"/>
    </sheetView>
  </sheetViews>
  <sheetFormatPr defaultColWidth="9.140625" defaultRowHeight="12.75"/>
  <cols>
    <col min="1" max="1" width="3.140625" style="14" customWidth="1"/>
    <col min="2" max="2" width="4.57421875" style="14" customWidth="1"/>
    <col min="3" max="3" width="19.8515625" style="14" customWidth="1"/>
    <col min="4" max="4" width="14.421875" style="14" customWidth="1"/>
    <col min="5" max="12" width="9.140625" style="14" customWidth="1"/>
    <col min="13" max="14" width="9.140625" style="14" hidden="1" customWidth="1"/>
    <col min="15" max="15" width="6.140625" style="14" customWidth="1"/>
    <col min="16" max="16" width="9.140625" style="14" customWidth="1"/>
    <col min="17" max="17" width="9.140625" style="14" hidden="1" customWidth="1"/>
    <col min="18" max="18" width="9.140625" style="14" customWidth="1"/>
    <col min="19" max="19" width="5.7109375" style="14" customWidth="1"/>
    <col min="20" max="24" width="9.140625" style="14" customWidth="1"/>
    <col min="25" max="25" width="9.28125" style="14" customWidth="1"/>
    <col min="26" max="26" width="9.140625" style="14" hidden="1" customWidth="1"/>
    <col min="27" max="16384" width="9.140625" style="14" customWidth="1"/>
  </cols>
  <sheetData>
    <row r="1" ht="6" customHeight="1"/>
    <row r="2" ht="6.75" customHeight="1" thickBot="1"/>
    <row r="3" spans="2:26" ht="15" thickTop="1">
      <c r="B3" s="96"/>
      <c r="C3" s="97"/>
      <c r="D3" s="110"/>
      <c r="E3" s="114"/>
      <c r="F3" s="98"/>
      <c r="G3" s="99"/>
      <c r="H3" s="99"/>
      <c r="I3" s="100"/>
      <c r="J3" s="100"/>
      <c r="K3" s="101" t="s">
        <v>145</v>
      </c>
      <c r="L3" s="115" t="s">
        <v>0</v>
      </c>
      <c r="M3" s="112" t="s">
        <v>1</v>
      </c>
      <c r="N3" s="110" t="s">
        <v>1</v>
      </c>
      <c r="O3" s="119" t="s">
        <v>146</v>
      </c>
      <c r="P3" s="97" t="s">
        <v>1</v>
      </c>
      <c r="Q3" s="97" t="s">
        <v>1</v>
      </c>
      <c r="R3" s="120" t="s">
        <v>2</v>
      </c>
      <c r="S3" s="119" t="s">
        <v>4</v>
      </c>
      <c r="T3" s="97" t="s">
        <v>4</v>
      </c>
      <c r="U3" s="97" t="s">
        <v>4</v>
      </c>
      <c r="V3" s="123" t="s">
        <v>4</v>
      </c>
      <c r="W3" s="112" t="s">
        <v>3</v>
      </c>
      <c r="X3" s="102" t="s">
        <v>2</v>
      </c>
      <c r="Y3" s="103"/>
      <c r="Z3" s="87">
        <v>121</v>
      </c>
    </row>
    <row r="4" spans="2:26" ht="29.25" thickBot="1">
      <c r="B4" s="104" t="s">
        <v>5</v>
      </c>
      <c r="C4" s="105" t="s">
        <v>6</v>
      </c>
      <c r="D4" s="111" t="s">
        <v>7</v>
      </c>
      <c r="E4" s="116" t="s">
        <v>8</v>
      </c>
      <c r="F4" s="90" t="s">
        <v>9</v>
      </c>
      <c r="G4" s="91" t="s">
        <v>8</v>
      </c>
      <c r="H4" s="91" t="s">
        <v>9</v>
      </c>
      <c r="I4" s="92" t="s">
        <v>8</v>
      </c>
      <c r="J4" s="92" t="s">
        <v>9</v>
      </c>
      <c r="K4" s="93" t="s">
        <v>8</v>
      </c>
      <c r="L4" s="117" t="s">
        <v>9</v>
      </c>
      <c r="M4" s="113" t="s">
        <v>10</v>
      </c>
      <c r="N4" s="118" t="s">
        <v>11</v>
      </c>
      <c r="O4" s="121" t="s">
        <v>147</v>
      </c>
      <c r="P4" s="106" t="s">
        <v>13</v>
      </c>
      <c r="Q4" s="106" t="s">
        <v>12</v>
      </c>
      <c r="R4" s="122" t="s">
        <v>14</v>
      </c>
      <c r="S4" s="121" t="s">
        <v>0</v>
      </c>
      <c r="T4" s="106" t="s">
        <v>15</v>
      </c>
      <c r="U4" s="106" t="s">
        <v>3</v>
      </c>
      <c r="V4" s="122" t="s">
        <v>16</v>
      </c>
      <c r="W4" s="113" t="s">
        <v>17</v>
      </c>
      <c r="X4" s="106" t="s">
        <v>18</v>
      </c>
      <c r="Y4" s="107" t="s">
        <v>74</v>
      </c>
      <c r="Z4" s="88" t="s">
        <v>73</v>
      </c>
    </row>
    <row r="5" spans="2:26" ht="16.5" customHeight="1" thickBot="1">
      <c r="B5" s="108">
        <v>1</v>
      </c>
      <c r="C5" s="157" t="s">
        <v>148</v>
      </c>
      <c r="D5" s="159" t="s">
        <v>149</v>
      </c>
      <c r="E5" s="138">
        <v>31.81</v>
      </c>
      <c r="F5" s="139">
        <v>5.15</v>
      </c>
      <c r="G5" s="140">
        <v>20.33</v>
      </c>
      <c r="H5" s="139">
        <v>5.34</v>
      </c>
      <c r="I5" s="141">
        <v>30.83</v>
      </c>
      <c r="J5" s="139">
        <v>5.01</v>
      </c>
      <c r="K5" s="141">
        <v>28.6</v>
      </c>
      <c r="L5" s="142">
        <v>5.17</v>
      </c>
      <c r="M5" s="130">
        <f aca="true" t="shared" si="0" ref="M5:M10">SUM(E5,G5,I5,K5)</f>
        <v>111.57</v>
      </c>
      <c r="N5" s="143">
        <f aca="true" t="shared" si="1" ref="N5:N10">IF(COUNT(E5,G5,I5,K5)=4,MINA(E5,G5,I5,K5),0)</f>
        <v>20.33</v>
      </c>
      <c r="O5" s="144">
        <v>1</v>
      </c>
      <c r="P5" s="131">
        <f aca="true" t="shared" si="2" ref="P5:P10">SUM(M5-N5)</f>
        <v>91.24</v>
      </c>
      <c r="Q5" s="131">
        <f aca="true" t="shared" si="3" ref="Q5:Q10">MAX(E5,G5,I5,K5)</f>
        <v>31.81</v>
      </c>
      <c r="R5" s="132">
        <f aca="true" t="shared" si="4" ref="R5:R10">MIN(F5,H5,J5,L5)</f>
        <v>5.01</v>
      </c>
      <c r="S5" s="124"/>
      <c r="T5" s="94" t="s">
        <v>174</v>
      </c>
      <c r="U5" s="131">
        <v>32.54</v>
      </c>
      <c r="V5" s="132">
        <v>5.05</v>
      </c>
      <c r="W5" s="130">
        <f aca="true" t="shared" si="5" ref="W5:W10">MAX(Q5,U5)</f>
        <v>32.54</v>
      </c>
      <c r="X5" s="131">
        <f aca="true" t="shared" si="6" ref="X5:X10">MIN(R5,V5)</f>
        <v>5.01</v>
      </c>
      <c r="Y5" s="133">
        <f aca="true" t="shared" si="7" ref="Y5:Y10">IF(X5&lt;&gt;0,SUM($Z$3/X5*12),"")</f>
        <v>289.8203592814371</v>
      </c>
      <c r="Z5" s="89">
        <f>IF(X5&lt;&gt;0,SUM(3600/X5*$Z$3/5280),"")</f>
        <v>16.467065868263475</v>
      </c>
    </row>
    <row r="6" spans="2:26" ht="16.5" customHeight="1" thickBot="1">
      <c r="B6" s="108">
        <v>2</v>
      </c>
      <c r="C6" s="157" t="s">
        <v>150</v>
      </c>
      <c r="D6" s="159" t="s">
        <v>149</v>
      </c>
      <c r="E6" s="145">
        <v>26.56</v>
      </c>
      <c r="F6" s="146">
        <v>6.06</v>
      </c>
      <c r="G6" s="147">
        <v>24.1</v>
      </c>
      <c r="H6" s="146">
        <v>6.54</v>
      </c>
      <c r="I6" s="146">
        <v>25.94</v>
      </c>
      <c r="J6" s="146">
        <v>5.88</v>
      </c>
      <c r="K6" s="146">
        <v>27</v>
      </c>
      <c r="L6" s="148">
        <v>6</v>
      </c>
      <c r="M6" s="130">
        <f t="shared" si="0"/>
        <v>103.6</v>
      </c>
      <c r="N6" s="143">
        <f t="shared" si="1"/>
        <v>24.1</v>
      </c>
      <c r="O6" s="144">
        <v>2</v>
      </c>
      <c r="P6" s="131">
        <f t="shared" si="2"/>
        <v>79.5</v>
      </c>
      <c r="Q6" s="131">
        <f t="shared" si="3"/>
        <v>27</v>
      </c>
      <c r="R6" s="132">
        <f t="shared" si="4"/>
        <v>5.88</v>
      </c>
      <c r="S6" s="125"/>
      <c r="T6" s="94" t="s">
        <v>174</v>
      </c>
      <c r="U6" s="131">
        <v>26.57</v>
      </c>
      <c r="V6" s="132">
        <v>6.06</v>
      </c>
      <c r="W6" s="130">
        <f t="shared" si="5"/>
        <v>27</v>
      </c>
      <c r="X6" s="131">
        <f t="shared" si="6"/>
        <v>5.88</v>
      </c>
      <c r="Y6" s="133">
        <f t="shared" si="7"/>
        <v>246.9387755102041</v>
      </c>
      <c r="Z6" s="89">
        <f aca="true" t="shared" si="8" ref="Z6:Z30">IF(X6&lt;&gt;0,SUM(3600/X6*$Z$3/5280),"")</f>
        <v>14.03061224489796</v>
      </c>
    </row>
    <row r="7" spans="2:26" ht="16.5" customHeight="1" thickBot="1">
      <c r="B7" s="108">
        <v>3</v>
      </c>
      <c r="C7" s="157" t="s">
        <v>151</v>
      </c>
      <c r="D7" s="159" t="s">
        <v>149</v>
      </c>
      <c r="E7" s="145">
        <v>20.44</v>
      </c>
      <c r="F7" s="146">
        <v>6.64</v>
      </c>
      <c r="G7" s="146">
        <v>21.73</v>
      </c>
      <c r="H7" s="146">
        <v>6.79</v>
      </c>
      <c r="I7" s="146">
        <v>20.87</v>
      </c>
      <c r="J7" s="146">
        <v>6.69</v>
      </c>
      <c r="K7" s="146">
        <v>24.79</v>
      </c>
      <c r="L7" s="148">
        <v>6.42</v>
      </c>
      <c r="M7" s="130">
        <f t="shared" si="0"/>
        <v>87.83000000000001</v>
      </c>
      <c r="N7" s="143">
        <f t="shared" si="1"/>
        <v>20.44</v>
      </c>
      <c r="O7" s="144">
        <v>4</v>
      </c>
      <c r="P7" s="131">
        <f t="shared" si="2"/>
        <v>67.39000000000001</v>
      </c>
      <c r="Q7" s="131">
        <f t="shared" si="3"/>
        <v>24.79</v>
      </c>
      <c r="R7" s="132">
        <f t="shared" si="4"/>
        <v>6.42</v>
      </c>
      <c r="S7" s="126" t="s">
        <v>178</v>
      </c>
      <c r="T7" s="94" t="s">
        <v>174</v>
      </c>
      <c r="U7" s="131">
        <v>25.87</v>
      </c>
      <c r="V7" s="132">
        <v>6.33</v>
      </c>
      <c r="W7" s="130">
        <f t="shared" si="5"/>
        <v>25.87</v>
      </c>
      <c r="X7" s="131">
        <f t="shared" si="6"/>
        <v>6.33</v>
      </c>
      <c r="Y7" s="133">
        <f t="shared" si="7"/>
        <v>229.38388625592415</v>
      </c>
      <c r="Z7" s="89">
        <f t="shared" si="8"/>
        <v>13.033175355450236</v>
      </c>
    </row>
    <row r="8" spans="2:26" ht="16.5" customHeight="1" thickBot="1">
      <c r="B8" s="108">
        <v>4</v>
      </c>
      <c r="C8" s="157" t="s">
        <v>152</v>
      </c>
      <c r="D8" s="159" t="s">
        <v>149</v>
      </c>
      <c r="E8" s="145">
        <v>24.56</v>
      </c>
      <c r="F8" s="146">
        <v>6.65</v>
      </c>
      <c r="G8" s="146">
        <v>13</v>
      </c>
      <c r="H8" s="146">
        <v>6.99</v>
      </c>
      <c r="I8" s="146">
        <v>23</v>
      </c>
      <c r="J8" s="146">
        <v>6.77</v>
      </c>
      <c r="K8" s="146">
        <v>23.29</v>
      </c>
      <c r="L8" s="148">
        <v>6.47</v>
      </c>
      <c r="M8" s="130">
        <f t="shared" si="0"/>
        <v>83.85</v>
      </c>
      <c r="N8" s="143">
        <f t="shared" si="1"/>
        <v>13</v>
      </c>
      <c r="O8" s="144">
        <v>3</v>
      </c>
      <c r="P8" s="131">
        <f t="shared" si="2"/>
        <v>70.85</v>
      </c>
      <c r="Q8" s="131">
        <f t="shared" si="3"/>
        <v>24.56</v>
      </c>
      <c r="R8" s="132">
        <f t="shared" si="4"/>
        <v>6.47</v>
      </c>
      <c r="S8" s="127"/>
      <c r="T8" s="94" t="s">
        <v>174</v>
      </c>
      <c r="U8" s="131">
        <v>22.44</v>
      </c>
      <c r="V8" s="132">
        <v>6.45</v>
      </c>
      <c r="W8" s="130">
        <f t="shared" si="5"/>
        <v>24.56</v>
      </c>
      <c r="X8" s="131">
        <f t="shared" si="6"/>
        <v>6.45</v>
      </c>
      <c r="Y8" s="133">
        <f t="shared" si="7"/>
        <v>225.11627906976742</v>
      </c>
      <c r="Z8" s="89">
        <f t="shared" si="8"/>
        <v>12.790697674418604</v>
      </c>
    </row>
    <row r="9" spans="2:26" ht="16.5" customHeight="1" thickBot="1">
      <c r="B9" s="108">
        <v>5</v>
      </c>
      <c r="C9" s="157" t="s">
        <v>153</v>
      </c>
      <c r="D9" s="159" t="s">
        <v>149</v>
      </c>
      <c r="E9" s="145">
        <v>18.91</v>
      </c>
      <c r="F9" s="146">
        <v>8.57</v>
      </c>
      <c r="G9" s="146">
        <v>19.55</v>
      </c>
      <c r="H9" s="146">
        <v>8.424</v>
      </c>
      <c r="I9" s="146">
        <v>18.3</v>
      </c>
      <c r="J9" s="146">
        <v>8.99</v>
      </c>
      <c r="K9" s="146">
        <v>18.3</v>
      </c>
      <c r="L9" s="148">
        <v>8.28</v>
      </c>
      <c r="M9" s="130">
        <f t="shared" si="0"/>
        <v>75.06</v>
      </c>
      <c r="N9" s="143">
        <f t="shared" si="1"/>
        <v>18.3</v>
      </c>
      <c r="O9" s="144">
        <v>5</v>
      </c>
      <c r="P9" s="131">
        <f t="shared" si="2"/>
        <v>56.760000000000005</v>
      </c>
      <c r="Q9" s="131">
        <f t="shared" si="3"/>
        <v>19.55</v>
      </c>
      <c r="R9" s="132">
        <f t="shared" si="4"/>
        <v>8.28</v>
      </c>
      <c r="S9" s="125"/>
      <c r="T9" s="94" t="s">
        <v>175</v>
      </c>
      <c r="U9" s="131">
        <v>16.5</v>
      </c>
      <c r="V9" s="132">
        <v>6.37</v>
      </c>
      <c r="W9" s="130">
        <f t="shared" si="5"/>
        <v>19.55</v>
      </c>
      <c r="X9" s="131">
        <f t="shared" si="6"/>
        <v>6.37</v>
      </c>
      <c r="Y9" s="133">
        <f t="shared" si="7"/>
        <v>227.94348508634224</v>
      </c>
      <c r="Z9" s="89">
        <f t="shared" si="8"/>
        <v>12.951334379905807</v>
      </c>
    </row>
    <row r="10" spans="2:26" ht="16.5" customHeight="1" thickBot="1">
      <c r="B10" s="108">
        <v>6</v>
      </c>
      <c r="C10" s="157" t="s">
        <v>156</v>
      </c>
      <c r="D10" s="159" t="s">
        <v>149</v>
      </c>
      <c r="E10" s="145">
        <v>17.79</v>
      </c>
      <c r="F10" s="146">
        <v>7.92</v>
      </c>
      <c r="G10" s="146">
        <v>18.75</v>
      </c>
      <c r="H10" s="146">
        <v>8.27</v>
      </c>
      <c r="I10" s="146">
        <v>15.74</v>
      </c>
      <c r="J10" s="146">
        <v>8.15</v>
      </c>
      <c r="K10" s="146">
        <v>0</v>
      </c>
      <c r="L10" s="148"/>
      <c r="M10" s="130">
        <f t="shared" si="0"/>
        <v>52.28</v>
      </c>
      <c r="N10" s="143">
        <f t="shared" si="1"/>
        <v>0</v>
      </c>
      <c r="O10" s="144">
        <v>6</v>
      </c>
      <c r="P10" s="131">
        <f t="shared" si="2"/>
        <v>52.28</v>
      </c>
      <c r="Q10" s="131">
        <f t="shared" si="3"/>
        <v>18.75</v>
      </c>
      <c r="R10" s="132">
        <f t="shared" si="4"/>
        <v>7.92</v>
      </c>
      <c r="S10" s="129" t="s">
        <v>177</v>
      </c>
      <c r="T10" s="94" t="s">
        <v>175</v>
      </c>
      <c r="U10" s="131">
        <v>0</v>
      </c>
      <c r="V10" s="132"/>
      <c r="W10" s="130">
        <f t="shared" si="5"/>
        <v>18.75</v>
      </c>
      <c r="X10" s="131">
        <f t="shared" si="6"/>
        <v>7.92</v>
      </c>
      <c r="Y10" s="133">
        <f t="shared" si="7"/>
        <v>183.33333333333334</v>
      </c>
      <c r="Z10" s="89">
        <f t="shared" si="8"/>
        <v>10.416666666666666</v>
      </c>
    </row>
    <row r="11" spans="2:26" ht="5.25" customHeight="1" thickBot="1">
      <c r="B11" s="108"/>
      <c r="C11" s="157"/>
      <c r="D11" s="159"/>
      <c r="E11" s="145"/>
      <c r="F11" s="146"/>
      <c r="G11" s="146"/>
      <c r="H11" s="146"/>
      <c r="I11" s="146"/>
      <c r="J11" s="146"/>
      <c r="K11" s="146"/>
      <c r="L11" s="148"/>
      <c r="M11" s="130"/>
      <c r="N11" s="143"/>
      <c r="O11" s="144"/>
      <c r="P11" s="131"/>
      <c r="Q11" s="131"/>
      <c r="R11" s="132"/>
      <c r="S11" s="126"/>
      <c r="T11" s="94"/>
      <c r="U11" s="131"/>
      <c r="V11" s="132"/>
      <c r="W11" s="130"/>
      <c r="X11" s="131"/>
      <c r="Y11" s="133"/>
      <c r="Z11" s="89"/>
    </row>
    <row r="12" spans="2:26" ht="16.5" customHeight="1" thickBot="1">
      <c r="B12" s="108">
        <v>1</v>
      </c>
      <c r="C12" s="157" t="s">
        <v>154</v>
      </c>
      <c r="D12" s="159" t="s">
        <v>155</v>
      </c>
      <c r="E12" s="149">
        <v>20.42</v>
      </c>
      <c r="F12" s="150">
        <v>8.52</v>
      </c>
      <c r="G12" s="147">
        <v>19.15</v>
      </c>
      <c r="H12" s="150">
        <v>8.86</v>
      </c>
      <c r="I12" s="147">
        <v>18.93</v>
      </c>
      <c r="J12" s="150">
        <v>8.4</v>
      </c>
      <c r="K12" s="146">
        <v>14.18</v>
      </c>
      <c r="L12" s="151">
        <v>8.42</v>
      </c>
      <c r="M12" s="130">
        <f aca="true" t="shared" si="9" ref="M12:M21">SUM(E12,G12,I12,K12)</f>
        <v>72.68</v>
      </c>
      <c r="N12" s="143">
        <f aca="true" t="shared" si="10" ref="N12:N21">IF(COUNT(E12,G12,I12,K12)=4,MINA(E12,G12,I12,K12),0)</f>
        <v>14.18</v>
      </c>
      <c r="O12" s="144">
        <v>1</v>
      </c>
      <c r="P12" s="131">
        <f aca="true" t="shared" si="11" ref="P12:P21">SUM(M12-N12)</f>
        <v>58.50000000000001</v>
      </c>
      <c r="Q12" s="131">
        <f aca="true" t="shared" si="12" ref="Q12:Q21">MAX(E12,G12,I12,K12)</f>
        <v>20.42</v>
      </c>
      <c r="R12" s="132">
        <f aca="true" t="shared" si="13" ref="R12:R21">MIN(F12,H12,J12,L12)</f>
        <v>8.4</v>
      </c>
      <c r="S12" s="124"/>
      <c r="T12" s="94" t="s">
        <v>174</v>
      </c>
      <c r="U12" s="131">
        <v>19.44</v>
      </c>
      <c r="V12" s="132">
        <v>8.44</v>
      </c>
      <c r="W12" s="130">
        <f aca="true" t="shared" si="14" ref="W12:W21">MAX(Q12,U12)</f>
        <v>20.42</v>
      </c>
      <c r="X12" s="131">
        <f aca="true" t="shared" si="15" ref="X12:X21">MIN(R12,V12)</f>
        <v>8.4</v>
      </c>
      <c r="Y12" s="133">
        <f aca="true" t="shared" si="16" ref="Y12:Y21">IF(X12&lt;&gt;0,SUM($Z$3/X12*12),"")</f>
        <v>172.85714285714283</v>
      </c>
      <c r="Z12" s="89">
        <f t="shared" si="8"/>
        <v>9.821428571428571</v>
      </c>
    </row>
    <row r="13" spans="2:26" ht="16.5" customHeight="1" thickBot="1">
      <c r="B13" s="108">
        <v>2</v>
      </c>
      <c r="C13" s="157" t="s">
        <v>157</v>
      </c>
      <c r="D13" s="159" t="s">
        <v>155</v>
      </c>
      <c r="E13" s="145">
        <v>17.5</v>
      </c>
      <c r="F13" s="146">
        <v>8.83</v>
      </c>
      <c r="G13" s="146">
        <v>15.31</v>
      </c>
      <c r="H13" s="146">
        <v>10.05</v>
      </c>
      <c r="I13" s="146">
        <v>17.28</v>
      </c>
      <c r="J13" s="146">
        <v>8.96</v>
      </c>
      <c r="K13" s="146">
        <v>17.93</v>
      </c>
      <c r="L13" s="148">
        <v>9.2</v>
      </c>
      <c r="M13" s="130">
        <f t="shared" si="9"/>
        <v>68.02000000000001</v>
      </c>
      <c r="N13" s="143">
        <f t="shared" si="10"/>
        <v>15.31</v>
      </c>
      <c r="O13" s="144">
        <v>3</v>
      </c>
      <c r="P13" s="131">
        <f t="shared" si="11"/>
        <v>52.71000000000001</v>
      </c>
      <c r="Q13" s="131">
        <f t="shared" si="12"/>
        <v>17.93</v>
      </c>
      <c r="R13" s="132">
        <f t="shared" si="13"/>
        <v>8.83</v>
      </c>
      <c r="S13" s="126" t="s">
        <v>178</v>
      </c>
      <c r="T13" s="94" t="s">
        <v>174</v>
      </c>
      <c r="U13" s="131">
        <v>18.88</v>
      </c>
      <c r="V13" s="132">
        <v>8.9</v>
      </c>
      <c r="W13" s="130">
        <f t="shared" si="14"/>
        <v>18.88</v>
      </c>
      <c r="X13" s="131">
        <f t="shared" si="15"/>
        <v>8.83</v>
      </c>
      <c r="Y13" s="133">
        <f t="shared" si="16"/>
        <v>164.43941109852776</v>
      </c>
      <c r="Z13" s="89">
        <f t="shared" si="8"/>
        <v>9.343148357870893</v>
      </c>
    </row>
    <row r="14" spans="2:26" ht="16.5" customHeight="1" hidden="1" thickBot="1">
      <c r="B14" s="108"/>
      <c r="C14" s="157" t="s">
        <v>132</v>
      </c>
      <c r="D14" s="159" t="s">
        <v>129</v>
      </c>
      <c r="E14" s="145">
        <v>0</v>
      </c>
      <c r="F14" s="146">
        <v>0</v>
      </c>
      <c r="G14" s="146">
        <v>0</v>
      </c>
      <c r="H14" s="146">
        <v>0</v>
      </c>
      <c r="I14" s="146">
        <v>0</v>
      </c>
      <c r="J14" s="146">
        <v>0</v>
      </c>
      <c r="K14" s="146">
        <v>0</v>
      </c>
      <c r="L14" s="148">
        <v>0</v>
      </c>
      <c r="M14" s="130">
        <f t="shared" si="9"/>
        <v>0</v>
      </c>
      <c r="N14" s="143">
        <f t="shared" si="10"/>
        <v>0</v>
      </c>
      <c r="O14" s="144"/>
      <c r="P14" s="131">
        <f t="shared" si="11"/>
        <v>0</v>
      </c>
      <c r="Q14" s="131">
        <f t="shared" si="12"/>
        <v>0</v>
      </c>
      <c r="R14" s="132">
        <f t="shared" si="13"/>
        <v>0</v>
      </c>
      <c r="S14" s="126"/>
      <c r="T14" s="94"/>
      <c r="U14" s="131">
        <v>0</v>
      </c>
      <c r="V14" s="132"/>
      <c r="W14" s="130">
        <f t="shared" si="14"/>
        <v>0</v>
      </c>
      <c r="X14" s="131">
        <f t="shared" si="15"/>
        <v>0</v>
      </c>
      <c r="Y14" s="133">
        <f t="shared" si="16"/>
      </c>
      <c r="Z14" s="89">
        <f t="shared" si="8"/>
      </c>
    </row>
    <row r="15" spans="2:26" ht="16.5" customHeight="1" thickBot="1">
      <c r="B15" s="108">
        <v>3</v>
      </c>
      <c r="C15" s="157" t="s">
        <v>158</v>
      </c>
      <c r="D15" s="159" t="s">
        <v>155</v>
      </c>
      <c r="E15" s="145">
        <v>18.58</v>
      </c>
      <c r="F15" s="146">
        <v>9.89</v>
      </c>
      <c r="G15" s="146">
        <v>17.52</v>
      </c>
      <c r="H15" s="150">
        <v>8.86</v>
      </c>
      <c r="I15" s="146">
        <v>17.28</v>
      </c>
      <c r="J15" s="146">
        <v>8.806</v>
      </c>
      <c r="K15" s="147">
        <v>18.68</v>
      </c>
      <c r="L15" s="148">
        <v>8.57</v>
      </c>
      <c r="M15" s="130">
        <f t="shared" si="9"/>
        <v>72.06</v>
      </c>
      <c r="N15" s="143">
        <f t="shared" si="10"/>
        <v>17.28</v>
      </c>
      <c r="O15" s="144">
        <v>2</v>
      </c>
      <c r="P15" s="131">
        <f t="shared" si="11"/>
        <v>54.78</v>
      </c>
      <c r="Q15" s="131">
        <f t="shared" si="12"/>
        <v>18.68</v>
      </c>
      <c r="R15" s="132">
        <f t="shared" si="13"/>
        <v>8.57</v>
      </c>
      <c r="S15" s="127"/>
      <c r="T15" s="94" t="s">
        <v>174</v>
      </c>
      <c r="U15" s="131">
        <v>18.87</v>
      </c>
      <c r="V15" s="132">
        <v>8.88</v>
      </c>
      <c r="W15" s="130">
        <f t="shared" si="14"/>
        <v>18.87</v>
      </c>
      <c r="X15" s="131">
        <f t="shared" si="15"/>
        <v>8.57</v>
      </c>
      <c r="Y15" s="133">
        <f t="shared" si="16"/>
        <v>169.4282380396733</v>
      </c>
      <c r="Z15" s="89">
        <f t="shared" si="8"/>
        <v>9.626604434072345</v>
      </c>
    </row>
    <row r="16" spans="2:26" ht="16.5" customHeight="1" thickBot="1">
      <c r="B16" s="108">
        <v>4</v>
      </c>
      <c r="C16" s="157" t="s">
        <v>159</v>
      </c>
      <c r="D16" s="159" t="s">
        <v>155</v>
      </c>
      <c r="E16" s="145">
        <v>14.02</v>
      </c>
      <c r="F16" s="146">
        <v>10.38</v>
      </c>
      <c r="G16" s="146">
        <v>14.33</v>
      </c>
      <c r="H16" s="146">
        <v>10</v>
      </c>
      <c r="I16" s="146">
        <v>14.15</v>
      </c>
      <c r="J16" s="146">
        <v>10.36</v>
      </c>
      <c r="K16" s="146">
        <v>16.41</v>
      </c>
      <c r="L16" s="148">
        <v>9.99</v>
      </c>
      <c r="M16" s="130">
        <f t="shared" si="9"/>
        <v>58.91</v>
      </c>
      <c r="N16" s="143">
        <f t="shared" si="10"/>
        <v>14.02</v>
      </c>
      <c r="O16" s="144">
        <v>6</v>
      </c>
      <c r="P16" s="131">
        <f t="shared" si="11"/>
        <v>44.89</v>
      </c>
      <c r="Q16" s="131">
        <f t="shared" si="12"/>
        <v>16.41</v>
      </c>
      <c r="R16" s="132">
        <f t="shared" si="13"/>
        <v>9.99</v>
      </c>
      <c r="S16" s="125"/>
      <c r="T16" s="94" t="s">
        <v>174</v>
      </c>
      <c r="U16" s="131">
        <v>15.73</v>
      </c>
      <c r="V16" s="132">
        <v>10.37</v>
      </c>
      <c r="W16" s="130">
        <f t="shared" si="14"/>
        <v>16.41</v>
      </c>
      <c r="X16" s="131">
        <f t="shared" si="15"/>
        <v>9.99</v>
      </c>
      <c r="Y16" s="133">
        <f t="shared" si="16"/>
        <v>145.34534534534532</v>
      </c>
      <c r="Z16" s="89">
        <f t="shared" si="8"/>
        <v>8.258258258258257</v>
      </c>
    </row>
    <row r="17" spans="2:26" ht="16.5" customHeight="1" thickBot="1">
      <c r="B17" s="108">
        <v>5</v>
      </c>
      <c r="C17" s="157" t="s">
        <v>160</v>
      </c>
      <c r="D17" s="159" t="s">
        <v>155</v>
      </c>
      <c r="E17" s="145">
        <v>15.06</v>
      </c>
      <c r="F17" s="146">
        <v>9.3</v>
      </c>
      <c r="G17" s="146">
        <v>16.83</v>
      </c>
      <c r="H17" s="146">
        <v>9.27</v>
      </c>
      <c r="I17" s="146">
        <v>15.91</v>
      </c>
      <c r="J17" s="146">
        <v>9.53</v>
      </c>
      <c r="K17" s="146">
        <v>17.55</v>
      </c>
      <c r="L17" s="148"/>
      <c r="M17" s="130">
        <f t="shared" si="9"/>
        <v>65.35</v>
      </c>
      <c r="N17" s="143">
        <f t="shared" si="10"/>
        <v>15.06</v>
      </c>
      <c r="O17" s="144">
        <v>4</v>
      </c>
      <c r="P17" s="131">
        <f t="shared" si="11"/>
        <v>50.28999999999999</v>
      </c>
      <c r="Q17" s="131">
        <f t="shared" si="12"/>
        <v>17.55</v>
      </c>
      <c r="R17" s="132">
        <f t="shared" si="13"/>
        <v>9.27</v>
      </c>
      <c r="S17" s="124"/>
      <c r="T17" s="94" t="s">
        <v>175</v>
      </c>
      <c r="U17" s="131">
        <v>15.99</v>
      </c>
      <c r="V17" s="132">
        <v>9.36</v>
      </c>
      <c r="W17" s="130">
        <f t="shared" si="14"/>
        <v>17.55</v>
      </c>
      <c r="X17" s="131">
        <f t="shared" si="15"/>
        <v>9.27</v>
      </c>
      <c r="Y17" s="133">
        <f t="shared" si="16"/>
        <v>156.63430420711975</v>
      </c>
      <c r="Z17" s="89">
        <f t="shared" si="8"/>
        <v>8.899676375404532</v>
      </c>
    </row>
    <row r="18" spans="2:26" ht="16.5" customHeight="1" thickBot="1">
      <c r="B18" s="108">
        <v>6</v>
      </c>
      <c r="C18" s="157" t="s">
        <v>161</v>
      </c>
      <c r="D18" s="159" t="s">
        <v>155</v>
      </c>
      <c r="E18" s="145">
        <v>15.28</v>
      </c>
      <c r="F18" s="146">
        <v>10.05</v>
      </c>
      <c r="G18" s="146">
        <v>15.8</v>
      </c>
      <c r="H18" s="146">
        <v>10.15</v>
      </c>
      <c r="I18" s="146">
        <v>13.04</v>
      </c>
      <c r="J18" s="146">
        <v>10.86</v>
      </c>
      <c r="K18" s="146">
        <v>13</v>
      </c>
      <c r="L18" s="148">
        <v>10.85</v>
      </c>
      <c r="M18" s="130">
        <f t="shared" si="9"/>
        <v>57.12</v>
      </c>
      <c r="N18" s="143">
        <f t="shared" si="10"/>
        <v>13</v>
      </c>
      <c r="O18" s="144">
        <v>7</v>
      </c>
      <c r="P18" s="131">
        <f t="shared" si="11"/>
        <v>44.12</v>
      </c>
      <c r="Q18" s="131">
        <f t="shared" si="12"/>
        <v>15.8</v>
      </c>
      <c r="R18" s="132">
        <f t="shared" si="13"/>
        <v>10.05</v>
      </c>
      <c r="S18" s="127"/>
      <c r="T18" s="94" t="s">
        <v>175</v>
      </c>
      <c r="U18" s="131">
        <v>15.46</v>
      </c>
      <c r="V18" s="132">
        <v>10.05</v>
      </c>
      <c r="W18" s="130">
        <f t="shared" si="14"/>
        <v>15.8</v>
      </c>
      <c r="X18" s="131">
        <f t="shared" si="15"/>
        <v>10.05</v>
      </c>
      <c r="Y18" s="133">
        <f t="shared" si="16"/>
        <v>144.4776119402985</v>
      </c>
      <c r="Z18" s="89">
        <f t="shared" si="8"/>
        <v>8.208955223880597</v>
      </c>
    </row>
    <row r="19" spans="2:26" ht="16.5" customHeight="1" thickBot="1">
      <c r="B19" s="108">
        <v>7</v>
      </c>
      <c r="C19" s="157" t="s">
        <v>162</v>
      </c>
      <c r="D19" s="159" t="s">
        <v>155</v>
      </c>
      <c r="E19" s="145">
        <v>16.53</v>
      </c>
      <c r="F19" s="146">
        <v>9.05</v>
      </c>
      <c r="G19" s="146">
        <v>15.46</v>
      </c>
      <c r="H19" s="146">
        <v>9.57</v>
      </c>
      <c r="I19" s="146">
        <v>16.95</v>
      </c>
      <c r="J19" s="146">
        <v>9.46</v>
      </c>
      <c r="K19" s="146">
        <v>15.19</v>
      </c>
      <c r="L19" s="148">
        <v>9.15</v>
      </c>
      <c r="M19" s="130">
        <f t="shared" si="9"/>
        <v>64.13</v>
      </c>
      <c r="N19" s="143">
        <f t="shared" si="10"/>
        <v>15.19</v>
      </c>
      <c r="O19" s="144">
        <v>5</v>
      </c>
      <c r="P19" s="131">
        <f t="shared" si="11"/>
        <v>48.94</v>
      </c>
      <c r="Q19" s="131">
        <f t="shared" si="12"/>
        <v>16.95</v>
      </c>
      <c r="R19" s="132">
        <f t="shared" si="13"/>
        <v>9.05</v>
      </c>
      <c r="S19" s="125"/>
      <c r="T19" s="94" t="s">
        <v>175</v>
      </c>
      <c r="U19" s="131">
        <v>8</v>
      </c>
      <c r="V19" s="132">
        <v>9.65</v>
      </c>
      <c r="W19" s="130">
        <f t="shared" si="14"/>
        <v>16.95</v>
      </c>
      <c r="X19" s="131">
        <f t="shared" si="15"/>
        <v>9.05</v>
      </c>
      <c r="Y19" s="133">
        <f t="shared" si="16"/>
        <v>160.44198895027623</v>
      </c>
      <c r="Z19" s="89">
        <f t="shared" si="8"/>
        <v>9.116022099447513</v>
      </c>
    </row>
    <row r="20" spans="2:26" ht="16.5" customHeight="1" thickBot="1">
      <c r="B20" s="108">
        <v>8</v>
      </c>
      <c r="C20" s="157" t="s">
        <v>163</v>
      </c>
      <c r="D20" s="159" t="s">
        <v>155</v>
      </c>
      <c r="E20" s="145">
        <v>15.45</v>
      </c>
      <c r="F20" s="146">
        <v>10.18</v>
      </c>
      <c r="G20" s="146">
        <v>13.28</v>
      </c>
      <c r="H20" s="146">
        <v>11.6</v>
      </c>
      <c r="I20" s="146">
        <v>12.6</v>
      </c>
      <c r="J20" s="146">
        <v>11.8</v>
      </c>
      <c r="K20" s="146">
        <v>14.27</v>
      </c>
      <c r="L20" s="148">
        <v>10.37</v>
      </c>
      <c r="M20" s="130">
        <f t="shared" si="9"/>
        <v>55.599999999999994</v>
      </c>
      <c r="N20" s="143">
        <f t="shared" si="10"/>
        <v>12.6</v>
      </c>
      <c r="O20" s="144">
        <v>8</v>
      </c>
      <c r="P20" s="131">
        <f t="shared" si="11"/>
        <v>42.99999999999999</v>
      </c>
      <c r="Q20" s="131">
        <f t="shared" si="12"/>
        <v>15.45</v>
      </c>
      <c r="R20" s="132">
        <f t="shared" si="13"/>
        <v>10.18</v>
      </c>
      <c r="S20" s="125"/>
      <c r="T20" s="94" t="s">
        <v>176</v>
      </c>
      <c r="U20" s="131">
        <v>16.77</v>
      </c>
      <c r="V20" s="132">
        <v>9.81</v>
      </c>
      <c r="W20" s="130">
        <f t="shared" si="14"/>
        <v>16.77</v>
      </c>
      <c r="X20" s="131">
        <f t="shared" si="15"/>
        <v>9.81</v>
      </c>
      <c r="Y20" s="133">
        <f t="shared" si="16"/>
        <v>148.01223241590213</v>
      </c>
      <c r="Z20" s="89">
        <f t="shared" si="8"/>
        <v>8.409785932721713</v>
      </c>
    </row>
    <row r="21" spans="2:26" ht="16.5" customHeight="1" thickBot="1">
      <c r="B21" s="108">
        <v>9</v>
      </c>
      <c r="C21" s="157" t="s">
        <v>164</v>
      </c>
      <c r="D21" s="159" t="s">
        <v>155</v>
      </c>
      <c r="E21" s="145">
        <v>14.77</v>
      </c>
      <c r="F21" s="146">
        <v>10.4</v>
      </c>
      <c r="G21" s="146">
        <v>14</v>
      </c>
      <c r="H21" s="146">
        <v>10.28</v>
      </c>
      <c r="I21" s="146">
        <v>12.31</v>
      </c>
      <c r="J21" s="146">
        <v>11.64</v>
      </c>
      <c r="K21" s="146">
        <v>13.53</v>
      </c>
      <c r="L21" s="148">
        <v>9.54</v>
      </c>
      <c r="M21" s="130">
        <f t="shared" si="9"/>
        <v>54.61</v>
      </c>
      <c r="N21" s="143">
        <f t="shared" si="10"/>
        <v>12.31</v>
      </c>
      <c r="O21" s="144">
        <v>9</v>
      </c>
      <c r="P21" s="131">
        <f t="shared" si="11"/>
        <v>42.3</v>
      </c>
      <c r="Q21" s="131">
        <f t="shared" si="12"/>
        <v>14.77</v>
      </c>
      <c r="R21" s="132">
        <f t="shared" si="13"/>
        <v>9.54</v>
      </c>
      <c r="S21" s="126" t="s">
        <v>178</v>
      </c>
      <c r="T21" s="94" t="s">
        <v>176</v>
      </c>
      <c r="U21" s="131">
        <v>12.78</v>
      </c>
      <c r="V21" s="132">
        <v>9.59</v>
      </c>
      <c r="W21" s="130">
        <f t="shared" si="14"/>
        <v>14.77</v>
      </c>
      <c r="X21" s="131">
        <f t="shared" si="15"/>
        <v>9.54</v>
      </c>
      <c r="Y21" s="133">
        <f t="shared" si="16"/>
        <v>152.2012578616352</v>
      </c>
      <c r="Z21" s="89">
        <f t="shared" si="8"/>
        <v>8.647798742138365</v>
      </c>
    </row>
    <row r="22" spans="2:26" ht="5.25" customHeight="1" thickBot="1">
      <c r="B22" s="108"/>
      <c r="C22" s="157"/>
      <c r="D22" s="159"/>
      <c r="E22" s="145"/>
      <c r="F22" s="146"/>
      <c r="G22" s="146"/>
      <c r="H22" s="146"/>
      <c r="I22" s="146"/>
      <c r="J22" s="146"/>
      <c r="K22" s="146"/>
      <c r="L22" s="148"/>
      <c r="M22" s="130"/>
      <c r="N22" s="143"/>
      <c r="O22" s="144"/>
      <c r="P22" s="131"/>
      <c r="Q22" s="131"/>
      <c r="R22" s="132"/>
      <c r="S22" s="126"/>
      <c r="T22" s="94"/>
      <c r="U22" s="131"/>
      <c r="V22" s="132"/>
      <c r="W22" s="130"/>
      <c r="X22" s="131"/>
      <c r="Y22" s="133"/>
      <c r="Z22" s="89"/>
    </row>
    <row r="23" spans="2:26" ht="16.5" customHeight="1" thickBot="1">
      <c r="B23" s="108">
        <v>1</v>
      </c>
      <c r="C23" s="157" t="s">
        <v>165</v>
      </c>
      <c r="D23" s="159" t="s">
        <v>167</v>
      </c>
      <c r="E23" s="145">
        <v>20.28</v>
      </c>
      <c r="F23" s="150">
        <v>7.5</v>
      </c>
      <c r="G23" s="146">
        <v>15.2</v>
      </c>
      <c r="H23" s="146">
        <v>9.98</v>
      </c>
      <c r="I23" s="147">
        <v>21.98</v>
      </c>
      <c r="J23" s="150">
        <v>7.33</v>
      </c>
      <c r="K23" s="147">
        <v>22.06</v>
      </c>
      <c r="L23" s="151">
        <v>6.8</v>
      </c>
      <c r="M23" s="130">
        <f aca="true" t="shared" si="17" ref="M23:M30">SUM(E23,G23,I23,K23)</f>
        <v>79.52000000000001</v>
      </c>
      <c r="N23" s="143">
        <f aca="true" t="shared" si="18" ref="N23:N30">IF(COUNT(E23,G23,I23,K23)=4,MINA(E23,G23,I23,K23),0)</f>
        <v>15.2</v>
      </c>
      <c r="O23" s="144">
        <v>1</v>
      </c>
      <c r="P23" s="131">
        <f aca="true" t="shared" si="19" ref="P23:P30">SUM(M23-N23)</f>
        <v>64.32000000000001</v>
      </c>
      <c r="Q23" s="131">
        <f aca="true" t="shared" si="20" ref="Q23:Q30">MAX(E23,G23,I23,K23)</f>
        <v>22.06</v>
      </c>
      <c r="R23" s="132">
        <f aca="true" t="shared" si="21" ref="R23:R30">MIN(F23,H23,J23,L23)</f>
        <v>6.8</v>
      </c>
      <c r="S23" s="125"/>
      <c r="T23" s="94" t="s">
        <v>174</v>
      </c>
      <c r="U23" s="131">
        <v>21.43</v>
      </c>
      <c r="V23" s="132"/>
      <c r="W23" s="130">
        <f aca="true" t="shared" si="22" ref="W23:W30">MAX(Q23,U23)</f>
        <v>22.06</v>
      </c>
      <c r="X23" s="131">
        <f aca="true" t="shared" si="23" ref="X23:X30">MIN(R23,V23)</f>
        <v>6.8</v>
      </c>
      <c r="Y23" s="133">
        <f aca="true" t="shared" si="24" ref="Y23:Y30">IF(X23&lt;&gt;0,SUM($Z$3/X23*12),"")</f>
        <v>213.52941176470586</v>
      </c>
      <c r="Z23" s="89">
        <f t="shared" si="8"/>
        <v>12.13235294117647</v>
      </c>
    </row>
    <row r="24" spans="2:26" ht="16.5" customHeight="1" thickBot="1">
      <c r="B24" s="108">
        <v>2</v>
      </c>
      <c r="C24" s="157" t="s">
        <v>166</v>
      </c>
      <c r="D24" s="159" t="s">
        <v>167</v>
      </c>
      <c r="E24" s="149">
        <v>20.33</v>
      </c>
      <c r="F24" s="146">
        <v>7.99</v>
      </c>
      <c r="G24" s="147">
        <v>16.78</v>
      </c>
      <c r="H24" s="150">
        <v>8.29</v>
      </c>
      <c r="I24" s="146">
        <v>16.07</v>
      </c>
      <c r="J24" s="146">
        <v>8.41</v>
      </c>
      <c r="K24" s="146">
        <v>20.42</v>
      </c>
      <c r="L24" s="148">
        <v>7.78</v>
      </c>
      <c r="M24" s="130">
        <f t="shared" si="17"/>
        <v>73.6</v>
      </c>
      <c r="N24" s="143">
        <f t="shared" si="18"/>
        <v>16.07</v>
      </c>
      <c r="O24" s="144">
        <v>2</v>
      </c>
      <c r="P24" s="131">
        <f t="shared" si="19"/>
        <v>57.529999999999994</v>
      </c>
      <c r="Q24" s="131">
        <f t="shared" si="20"/>
        <v>20.42</v>
      </c>
      <c r="R24" s="132">
        <f t="shared" si="21"/>
        <v>7.78</v>
      </c>
      <c r="S24" s="124"/>
      <c r="T24" s="94" t="s">
        <v>174</v>
      </c>
      <c r="U24" s="131">
        <v>19.78</v>
      </c>
      <c r="V24" s="132">
        <v>7.58</v>
      </c>
      <c r="W24" s="130">
        <f t="shared" si="22"/>
        <v>20.42</v>
      </c>
      <c r="X24" s="131">
        <f t="shared" si="23"/>
        <v>7.58</v>
      </c>
      <c r="Y24" s="133">
        <f t="shared" si="24"/>
        <v>191.55672823218998</v>
      </c>
      <c r="Z24" s="89">
        <f t="shared" si="8"/>
        <v>10.883905013192612</v>
      </c>
    </row>
    <row r="25" spans="2:26" ht="16.5" customHeight="1" thickBot="1">
      <c r="B25" s="108">
        <v>3</v>
      </c>
      <c r="C25" s="157" t="s">
        <v>168</v>
      </c>
      <c r="D25" s="159" t="s">
        <v>167</v>
      </c>
      <c r="E25" s="145">
        <v>19.03</v>
      </c>
      <c r="F25" s="146"/>
      <c r="G25" s="146">
        <v>20.5</v>
      </c>
      <c r="H25" s="146">
        <v>8.06</v>
      </c>
      <c r="I25" s="146">
        <v>17.05</v>
      </c>
      <c r="J25" s="146">
        <v>8.6</v>
      </c>
      <c r="K25" s="146">
        <v>17.04</v>
      </c>
      <c r="L25" s="148">
        <v>8.95</v>
      </c>
      <c r="M25" s="130">
        <f t="shared" si="17"/>
        <v>73.62</v>
      </c>
      <c r="N25" s="143">
        <f t="shared" si="18"/>
        <v>17.04</v>
      </c>
      <c r="O25" s="144">
        <v>3</v>
      </c>
      <c r="P25" s="131">
        <f t="shared" si="19"/>
        <v>56.580000000000005</v>
      </c>
      <c r="Q25" s="131">
        <f t="shared" si="20"/>
        <v>20.5</v>
      </c>
      <c r="R25" s="132">
        <f t="shared" si="21"/>
        <v>8.06</v>
      </c>
      <c r="S25" s="127"/>
      <c r="T25" s="94" t="s">
        <v>174</v>
      </c>
      <c r="U25" s="131">
        <v>18.71</v>
      </c>
      <c r="V25" s="132">
        <v>8.31</v>
      </c>
      <c r="W25" s="130">
        <f t="shared" si="22"/>
        <v>20.5</v>
      </c>
      <c r="X25" s="131">
        <f t="shared" si="23"/>
        <v>8.06</v>
      </c>
      <c r="Y25" s="133">
        <f t="shared" si="24"/>
        <v>180.14888337468983</v>
      </c>
      <c r="Z25" s="89">
        <f t="shared" si="8"/>
        <v>10.235732009925558</v>
      </c>
    </row>
    <row r="26" spans="2:26" ht="16.5" customHeight="1" thickBot="1">
      <c r="B26" s="108">
        <v>4</v>
      </c>
      <c r="C26" s="157" t="s">
        <v>169</v>
      </c>
      <c r="D26" s="159" t="s">
        <v>167</v>
      </c>
      <c r="E26" s="145">
        <v>16.77</v>
      </c>
      <c r="F26" s="146">
        <v>8.8</v>
      </c>
      <c r="G26" s="146">
        <v>16.29</v>
      </c>
      <c r="H26" s="146">
        <v>9.11</v>
      </c>
      <c r="I26" s="146">
        <v>18.05</v>
      </c>
      <c r="J26" s="146"/>
      <c r="K26" s="146">
        <v>18.56</v>
      </c>
      <c r="L26" s="148">
        <v>8.27</v>
      </c>
      <c r="M26" s="130">
        <f t="shared" si="17"/>
        <v>69.67</v>
      </c>
      <c r="N26" s="143">
        <f t="shared" si="18"/>
        <v>16.29</v>
      </c>
      <c r="O26" s="144">
        <v>4</v>
      </c>
      <c r="P26" s="131">
        <f t="shared" si="19"/>
        <v>53.38</v>
      </c>
      <c r="Q26" s="131">
        <f t="shared" si="20"/>
        <v>18.56</v>
      </c>
      <c r="R26" s="132">
        <f t="shared" si="21"/>
        <v>8.27</v>
      </c>
      <c r="S26" s="126" t="s">
        <v>178</v>
      </c>
      <c r="T26" s="94" t="s">
        <v>174</v>
      </c>
      <c r="U26" s="131">
        <v>17.39</v>
      </c>
      <c r="V26" s="132">
        <v>9.05</v>
      </c>
      <c r="W26" s="130">
        <f t="shared" si="22"/>
        <v>18.56</v>
      </c>
      <c r="X26" s="131">
        <f t="shared" si="23"/>
        <v>8.27</v>
      </c>
      <c r="Y26" s="133">
        <f t="shared" si="24"/>
        <v>175.57436517533253</v>
      </c>
      <c r="Z26" s="89">
        <f t="shared" si="8"/>
        <v>9.975816203143895</v>
      </c>
    </row>
    <row r="27" spans="2:26" ht="16.5" customHeight="1" thickBot="1">
      <c r="B27" s="108">
        <v>5</v>
      </c>
      <c r="C27" s="157" t="s">
        <v>170</v>
      </c>
      <c r="D27" s="159" t="s">
        <v>167</v>
      </c>
      <c r="E27" s="145">
        <v>15.03</v>
      </c>
      <c r="F27" s="146">
        <v>9.84</v>
      </c>
      <c r="G27" s="146">
        <v>15.3</v>
      </c>
      <c r="H27" s="146">
        <v>9.87</v>
      </c>
      <c r="I27" s="146">
        <v>12.86</v>
      </c>
      <c r="J27" s="146">
        <v>11.27</v>
      </c>
      <c r="K27" s="146">
        <v>19.8</v>
      </c>
      <c r="L27" s="148">
        <v>8.47</v>
      </c>
      <c r="M27" s="130">
        <f t="shared" si="17"/>
        <v>62.989999999999995</v>
      </c>
      <c r="N27" s="143">
        <f t="shared" si="18"/>
        <v>12.86</v>
      </c>
      <c r="O27" s="144">
        <v>5</v>
      </c>
      <c r="P27" s="131">
        <f t="shared" si="19"/>
        <v>50.129999999999995</v>
      </c>
      <c r="Q27" s="131">
        <f t="shared" si="20"/>
        <v>19.8</v>
      </c>
      <c r="R27" s="132">
        <f t="shared" si="21"/>
        <v>8.47</v>
      </c>
      <c r="S27" s="125"/>
      <c r="T27" s="94" t="s">
        <v>175</v>
      </c>
      <c r="U27" s="131">
        <v>15.3</v>
      </c>
      <c r="V27" s="132">
        <v>10.29</v>
      </c>
      <c r="W27" s="130">
        <f t="shared" si="22"/>
        <v>19.8</v>
      </c>
      <c r="X27" s="131">
        <f t="shared" si="23"/>
        <v>8.47</v>
      </c>
      <c r="Y27" s="133">
        <f t="shared" si="24"/>
        <v>171.42857142857142</v>
      </c>
      <c r="Z27" s="89">
        <f t="shared" si="8"/>
        <v>9.74025974025974</v>
      </c>
    </row>
    <row r="28" spans="2:26" ht="16.5" customHeight="1" thickBot="1">
      <c r="B28" s="108">
        <v>6</v>
      </c>
      <c r="C28" s="157" t="s">
        <v>171</v>
      </c>
      <c r="D28" s="159" t="s">
        <v>167</v>
      </c>
      <c r="E28" s="145">
        <v>15.35</v>
      </c>
      <c r="F28" s="146">
        <v>9.45</v>
      </c>
      <c r="G28" s="146">
        <v>15.53</v>
      </c>
      <c r="H28" s="146">
        <v>9.83</v>
      </c>
      <c r="I28" s="146">
        <v>14.93</v>
      </c>
      <c r="J28" s="146">
        <v>10.08</v>
      </c>
      <c r="K28" s="146">
        <v>13.97</v>
      </c>
      <c r="L28" s="148">
        <v>10.58</v>
      </c>
      <c r="M28" s="130">
        <f t="shared" si="17"/>
        <v>59.78</v>
      </c>
      <c r="N28" s="143">
        <f t="shared" si="18"/>
        <v>13.97</v>
      </c>
      <c r="O28" s="144">
        <v>6</v>
      </c>
      <c r="P28" s="131">
        <f t="shared" si="19"/>
        <v>45.81</v>
      </c>
      <c r="Q28" s="131">
        <f t="shared" si="20"/>
        <v>15.53</v>
      </c>
      <c r="R28" s="132">
        <f t="shared" si="21"/>
        <v>9.45</v>
      </c>
      <c r="S28" s="127"/>
      <c r="T28" s="94" t="s">
        <v>175</v>
      </c>
      <c r="U28" s="131">
        <v>15.03</v>
      </c>
      <c r="V28" s="132">
        <v>10.11</v>
      </c>
      <c r="W28" s="130">
        <f t="shared" si="22"/>
        <v>15.53</v>
      </c>
      <c r="X28" s="131">
        <f t="shared" si="23"/>
        <v>9.45</v>
      </c>
      <c r="Y28" s="133">
        <f t="shared" si="24"/>
        <v>153.65079365079367</v>
      </c>
      <c r="Z28" s="89">
        <f t="shared" si="8"/>
        <v>8.730158730158731</v>
      </c>
    </row>
    <row r="29" spans="2:26" ht="16.5" customHeight="1" thickBot="1">
      <c r="B29" s="108">
        <v>7</v>
      </c>
      <c r="C29" s="157" t="s">
        <v>172</v>
      </c>
      <c r="D29" s="159" t="s">
        <v>167</v>
      </c>
      <c r="E29" s="145">
        <v>14.03</v>
      </c>
      <c r="F29" s="146">
        <v>10.12</v>
      </c>
      <c r="G29" s="146">
        <v>12.09</v>
      </c>
      <c r="H29" s="146">
        <v>11.61</v>
      </c>
      <c r="I29" s="146">
        <v>10.59</v>
      </c>
      <c r="J29" s="146">
        <v>13.23</v>
      </c>
      <c r="K29" s="146">
        <v>12.81</v>
      </c>
      <c r="L29" s="148">
        <v>11.41</v>
      </c>
      <c r="M29" s="130">
        <f t="shared" si="17"/>
        <v>49.519999999999996</v>
      </c>
      <c r="N29" s="143">
        <f t="shared" si="18"/>
        <v>10.59</v>
      </c>
      <c r="O29" s="144">
        <v>7</v>
      </c>
      <c r="P29" s="131">
        <f t="shared" si="19"/>
        <v>38.92999999999999</v>
      </c>
      <c r="Q29" s="131">
        <f t="shared" si="20"/>
        <v>14.03</v>
      </c>
      <c r="R29" s="132">
        <f t="shared" si="21"/>
        <v>10.12</v>
      </c>
      <c r="S29" s="126" t="s">
        <v>178</v>
      </c>
      <c r="T29" s="94" t="s">
        <v>175</v>
      </c>
      <c r="U29" s="131">
        <v>13.3</v>
      </c>
      <c r="V29" s="132">
        <v>9.94</v>
      </c>
      <c r="W29" s="130">
        <f t="shared" si="22"/>
        <v>14.03</v>
      </c>
      <c r="X29" s="131">
        <f t="shared" si="23"/>
        <v>9.94</v>
      </c>
      <c r="Y29" s="133">
        <f t="shared" si="24"/>
        <v>146.0764587525151</v>
      </c>
      <c r="Z29" s="89">
        <f t="shared" si="8"/>
        <v>8.29979879275654</v>
      </c>
    </row>
    <row r="30" spans="2:26" ht="16.5" customHeight="1" thickBot="1">
      <c r="B30" s="109">
        <v>8</v>
      </c>
      <c r="C30" s="158" t="s">
        <v>173</v>
      </c>
      <c r="D30" s="160" t="s">
        <v>167</v>
      </c>
      <c r="E30" s="152">
        <v>10.71</v>
      </c>
      <c r="F30" s="153">
        <v>11.3</v>
      </c>
      <c r="G30" s="153">
        <v>10.93</v>
      </c>
      <c r="H30" s="153">
        <v>11.06</v>
      </c>
      <c r="I30" s="153">
        <v>10.34</v>
      </c>
      <c r="J30" s="153">
        <v>11.82</v>
      </c>
      <c r="K30" s="153">
        <v>13.37</v>
      </c>
      <c r="L30" s="154">
        <v>9.81</v>
      </c>
      <c r="M30" s="136">
        <f t="shared" si="17"/>
        <v>45.35</v>
      </c>
      <c r="N30" s="155">
        <f t="shared" si="18"/>
        <v>10.34</v>
      </c>
      <c r="O30" s="156">
        <v>8</v>
      </c>
      <c r="P30" s="134">
        <f t="shared" si="19"/>
        <v>35.010000000000005</v>
      </c>
      <c r="Q30" s="134">
        <f t="shared" si="20"/>
        <v>13.37</v>
      </c>
      <c r="R30" s="135">
        <f t="shared" si="21"/>
        <v>9.81</v>
      </c>
      <c r="S30" s="128"/>
      <c r="T30" s="95" t="s">
        <v>176</v>
      </c>
      <c r="U30" s="134">
        <v>13.11</v>
      </c>
      <c r="V30" s="135">
        <v>10.53</v>
      </c>
      <c r="W30" s="136">
        <f t="shared" si="22"/>
        <v>13.37</v>
      </c>
      <c r="X30" s="134">
        <f t="shared" si="23"/>
        <v>9.81</v>
      </c>
      <c r="Y30" s="137">
        <f t="shared" si="24"/>
        <v>148.01223241590213</v>
      </c>
      <c r="Z30" s="89">
        <f t="shared" si="8"/>
        <v>8.409785932721713</v>
      </c>
    </row>
    <row r="31" spans="2:26" ht="15.75" customHeight="1" thickTop="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s="11"/>
      <c r="F60" s="11"/>
      <c r="G60" s="11"/>
      <c r="H60" s="11"/>
      <c r="I60" s="11"/>
      <c r="J60" s="11"/>
      <c r="K60" s="11"/>
      <c r="L60" s="11"/>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5.75" customHeight="1">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row r="502" spans="2:26" ht="12.75">
      <c r="B502"/>
      <c r="C502"/>
      <c r="D502"/>
      <c r="E502"/>
      <c r="F502"/>
      <c r="G502"/>
      <c r="H502"/>
      <c r="I502"/>
      <c r="J502"/>
      <c r="K502"/>
      <c r="L502"/>
      <c r="M502"/>
      <c r="N502"/>
      <c r="O502"/>
      <c r="P502"/>
      <c r="Q502"/>
      <c r="R502"/>
      <c r="S502"/>
      <c r="T502"/>
      <c r="U502"/>
      <c r="V502"/>
      <c r="W502"/>
      <c r="X502"/>
      <c r="Y502"/>
      <c r="Z502"/>
    </row>
  </sheetData>
  <sheetProtection/>
  <dataValidations count="2">
    <dataValidation type="decimal" allowBlank="1" showInputMessage="1" showErrorMessage="1" errorTitle="LAP TIME" error="The lap time is not within the limits set at the top of this sheet. Either correct the entry or reset the parameters" sqref="L5:L60 J5:J60 H5:H60 F5:F60">
      <formula1>$G$3</formula1>
      <formula2>#REF!</formula2>
    </dataValidation>
    <dataValidation type="decimal" allowBlank="1" showInputMessage="1" showErrorMessage="1" errorTitle="LAPS" error="The number of laps is not within the limits set at the top of this sheet. Either correct the entry or reset the parameters" sqref="K5:K60 I5:I60 G5:G60 E5:E60">
      <formula1>#REF!</formula1>
      <formula2>#REF!</formula2>
    </dataValidation>
  </dataValidations>
  <printOptions gridLines="1"/>
  <pageMargins left="0.35" right="0.36" top="1" bottom="1" header="0.5" footer="0.5"/>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4"/>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5" t="s">
        <v>21</v>
      </c>
      <c r="D4" s="165"/>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2" t="s">
        <v>19</v>
      </c>
      <c r="M5" s="163"/>
      <c r="N5" s="164"/>
      <c r="O5" s="1"/>
      <c r="P5" s="8"/>
      <c r="Q5" s="40"/>
      <c r="R5" s="40"/>
      <c r="S5" s="10" t="s">
        <v>22</v>
      </c>
      <c r="T5"/>
      <c r="U5" s="24"/>
      <c r="V5" s="21"/>
      <c r="W5" s="22"/>
      <c r="X5" s="13"/>
      <c r="Y5" s="13"/>
      <c r="Z5" s="13"/>
      <c r="AA5" s="22"/>
      <c r="AB5" s="13"/>
      <c r="AC5" s="13"/>
      <c r="AD5" s="22"/>
      <c r="AE5" s="167"/>
      <c r="AF5" s="167"/>
      <c r="AG5" s="167"/>
      <c r="AH5" s="22"/>
      <c r="AI5" s="22"/>
      <c r="AJ5" s="13"/>
      <c r="AK5" s="13"/>
      <c r="AL5" s="26"/>
      <c r="AN5" s="24"/>
      <c r="AO5" s="21"/>
      <c r="AP5" s="22"/>
      <c r="AQ5" s="13"/>
      <c r="AR5" s="13"/>
      <c r="AS5" s="13"/>
      <c r="AT5" s="22"/>
      <c r="AU5" s="13"/>
      <c r="AV5" s="13"/>
      <c r="AW5" s="22"/>
      <c r="AX5" s="167"/>
      <c r="AY5" s="167"/>
      <c r="AZ5" s="167"/>
      <c r="BA5" s="22"/>
      <c r="BB5" s="22"/>
      <c r="BC5" s="13"/>
      <c r="BD5" s="13"/>
      <c r="BE5" s="26"/>
      <c r="BG5" s="24"/>
      <c r="BH5" s="21"/>
      <c r="BI5" s="22"/>
      <c r="BJ5" s="13"/>
      <c r="BK5" s="13"/>
      <c r="BL5" s="13"/>
      <c r="BM5" s="22"/>
      <c r="BN5" s="13"/>
      <c r="BO5" s="13"/>
      <c r="BP5" s="22"/>
      <c r="BQ5" s="167"/>
      <c r="BR5" s="167"/>
      <c r="BS5" s="167"/>
      <c r="BT5" s="22"/>
      <c r="BU5" s="22"/>
      <c r="BV5" s="13"/>
      <c r="BW5" s="13"/>
      <c r="BX5" s="26"/>
      <c r="BZ5" s="24"/>
      <c r="CA5" s="21"/>
      <c r="CB5" s="22"/>
      <c r="CC5" s="13"/>
      <c r="CD5" s="13"/>
      <c r="CE5" s="13"/>
      <c r="CF5" s="22"/>
      <c r="CG5" s="13"/>
      <c r="CH5" s="13"/>
      <c r="CI5" s="22"/>
      <c r="CJ5" s="167"/>
      <c r="CK5" s="167"/>
      <c r="CL5" s="167"/>
      <c r="CM5" s="22"/>
      <c r="CN5" s="22"/>
      <c r="CO5" s="13"/>
      <c r="CP5" s="13"/>
      <c r="CQ5" s="26"/>
      <c r="CS5" s="24"/>
      <c r="CT5" s="21"/>
      <c r="CU5" s="22"/>
      <c r="CV5" s="13"/>
      <c r="CW5" s="13"/>
      <c r="CX5" s="13"/>
      <c r="CY5" s="22"/>
      <c r="CZ5" s="13"/>
      <c r="DA5" s="13"/>
      <c r="DB5" s="22"/>
      <c r="DC5" s="167"/>
      <c r="DD5" s="167"/>
      <c r="DE5" s="167"/>
      <c r="DF5" s="22"/>
      <c r="DG5" s="22"/>
      <c r="DH5" s="13"/>
      <c r="DI5" s="13"/>
      <c r="DJ5" s="26"/>
      <c r="DL5" s="24"/>
      <c r="DM5" s="21"/>
      <c r="DN5" s="22"/>
      <c r="DO5" s="13"/>
      <c r="DP5" s="13"/>
      <c r="DQ5" s="13"/>
      <c r="DR5" s="22"/>
      <c r="DS5" s="13"/>
      <c r="DT5" s="13"/>
      <c r="DU5" s="22"/>
      <c r="DV5" s="167"/>
      <c r="DW5" s="167"/>
      <c r="DX5" s="167"/>
      <c r="DY5" s="22"/>
      <c r="DZ5" s="22"/>
      <c r="EA5" s="13"/>
      <c r="EB5" s="13"/>
      <c r="EC5" s="26"/>
      <c r="EE5" s="24"/>
      <c r="EF5" s="21"/>
      <c r="EG5" s="22"/>
      <c r="EH5" s="13"/>
      <c r="EI5" s="13"/>
      <c r="EJ5" s="13"/>
      <c r="EK5" s="22"/>
      <c r="EL5" s="13"/>
      <c r="EM5" s="13"/>
      <c r="EN5" s="22"/>
      <c r="EO5" s="167"/>
      <c r="EP5" s="167"/>
      <c r="EQ5" s="167"/>
      <c r="ER5" s="22"/>
      <c r="ES5" s="22"/>
      <c r="ET5" s="13"/>
      <c r="EU5" s="13"/>
      <c r="EV5" s="26"/>
      <c r="EX5" s="24"/>
      <c r="EY5" s="21"/>
      <c r="EZ5" s="22"/>
      <c r="FA5" s="13"/>
      <c r="FB5" s="13"/>
      <c r="FC5" s="13"/>
      <c r="FD5" s="22"/>
      <c r="FE5" s="13"/>
      <c r="FF5" s="13"/>
      <c r="FG5" s="22"/>
      <c r="FH5" s="167"/>
      <c r="FI5" s="167"/>
      <c r="FJ5" s="167"/>
      <c r="FK5" s="22"/>
      <c r="FL5" s="22"/>
      <c r="FM5" s="13"/>
      <c r="FN5" s="13"/>
      <c r="FO5" s="26"/>
      <c r="FQ5" s="24"/>
      <c r="FR5" s="21"/>
      <c r="FS5" s="22"/>
      <c r="FT5" s="13"/>
      <c r="FU5" s="13"/>
      <c r="FV5" s="13"/>
      <c r="FW5" s="22"/>
      <c r="FX5" s="13"/>
      <c r="FY5" s="13"/>
      <c r="FZ5" s="22"/>
      <c r="GA5" s="167"/>
      <c r="GB5" s="167"/>
      <c r="GC5" s="167"/>
      <c r="GD5" s="22"/>
      <c r="GE5" s="22"/>
      <c r="GF5" s="13"/>
      <c r="GG5" s="13"/>
      <c r="GH5" s="26"/>
      <c r="GJ5" s="24"/>
      <c r="GK5" s="21"/>
      <c r="GL5" s="22"/>
      <c r="GM5" s="13"/>
      <c r="GN5" s="13"/>
      <c r="GO5" s="13"/>
      <c r="GP5" s="22"/>
      <c r="GQ5" s="13"/>
      <c r="GR5" s="13"/>
      <c r="GS5" s="22"/>
      <c r="GT5" s="167"/>
      <c r="GU5" s="167"/>
      <c r="GV5" s="167"/>
      <c r="GW5" s="22"/>
      <c r="GX5" s="22"/>
      <c r="GY5" s="13"/>
      <c r="GZ5" s="13"/>
      <c r="HA5" s="26"/>
      <c r="HC5" s="24"/>
      <c r="HD5" s="21"/>
      <c r="HE5" s="22"/>
      <c r="HF5" s="13"/>
      <c r="HG5" s="13"/>
      <c r="HH5" s="13"/>
      <c r="HI5" s="22"/>
      <c r="HJ5" s="13"/>
      <c r="HK5" s="13"/>
      <c r="HL5" s="22"/>
      <c r="HM5" s="167"/>
      <c r="HN5" s="167"/>
      <c r="HO5" s="167"/>
      <c r="HP5" s="22"/>
      <c r="HQ5" s="22"/>
      <c r="HR5" s="13"/>
      <c r="HS5" s="13"/>
      <c r="HT5" s="26"/>
      <c r="HV5" s="24"/>
      <c r="HW5" s="21"/>
      <c r="HX5" s="22"/>
      <c r="HY5" s="13"/>
      <c r="HZ5" s="13"/>
      <c r="IA5" s="13"/>
      <c r="IB5" s="22"/>
      <c r="IC5" s="13"/>
      <c r="ID5" s="13"/>
      <c r="IE5" s="22"/>
      <c r="IF5" s="167"/>
      <c r="IG5" s="167"/>
      <c r="IH5" s="167"/>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5" t="s">
        <v>48</v>
      </c>
      <c r="D9" s="165"/>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2" t="s">
        <v>19</v>
      </c>
      <c r="M10" s="163"/>
      <c r="N10" s="164"/>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5" t="s">
        <v>49</v>
      </c>
      <c r="D19" s="165"/>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2" t="s">
        <v>19</v>
      </c>
      <c r="M20" s="163"/>
      <c r="N20" s="164"/>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5" t="s">
        <v>38</v>
      </c>
      <c r="D29" s="165"/>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2" t="s">
        <v>19</v>
      </c>
      <c r="M30" s="163"/>
      <c r="N30" s="164"/>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5" t="s">
        <v>50</v>
      </c>
      <c r="D49" s="165"/>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2" t="s">
        <v>19</v>
      </c>
      <c r="M50" s="163"/>
      <c r="N50" s="164"/>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5" t="s">
        <v>54</v>
      </c>
      <c r="D159" s="165"/>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2" t="s">
        <v>19</v>
      </c>
      <c r="M160" s="163"/>
      <c r="N160" s="164"/>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5" t="s">
        <v>55</v>
      </c>
      <c r="D269" s="165"/>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2" t="s">
        <v>19</v>
      </c>
      <c r="M270" s="163"/>
      <c r="N270" s="164"/>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5" t="s">
        <v>61</v>
      </c>
      <c r="D379" s="165"/>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2" t="s">
        <v>19</v>
      </c>
      <c r="M380" s="163"/>
      <c r="N380" s="164"/>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6"/>
      <c r="D718" s="166"/>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7"/>
      <c r="M719" s="167"/>
      <c r="N719" s="167"/>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6"/>
      <c r="D778" s="166"/>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7"/>
      <c r="M779" s="167"/>
      <c r="N779" s="167"/>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6"/>
      <c r="D838" s="166"/>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7"/>
      <c r="M839" s="167"/>
      <c r="N839" s="167"/>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6"/>
      <c r="D898" s="166"/>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7"/>
      <c r="M899" s="167"/>
      <c r="N899" s="167"/>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6"/>
      <c r="D958" s="166"/>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7"/>
      <c r="M959" s="167"/>
      <c r="N959" s="167"/>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6"/>
      <c r="D1018" s="166"/>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7"/>
      <c r="M1019" s="167"/>
      <c r="N1019" s="167"/>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123</v>
      </c>
      <c r="B1" s="18" t="s">
        <v>119</v>
      </c>
      <c r="C1" s="11">
        <v>18.58</v>
      </c>
      <c r="D1" s="11">
        <v>9.89</v>
      </c>
      <c r="E1" s="11">
        <v>17.52</v>
      </c>
      <c r="F1" s="11">
        <v>8.86</v>
      </c>
      <c r="G1" s="11">
        <v>17.28</v>
      </c>
      <c r="H1" s="11">
        <v>8.806</v>
      </c>
      <c r="I1" s="11">
        <v>18.68</v>
      </c>
      <c r="J1" s="11">
        <v>8.57</v>
      </c>
      <c r="K1" s="17" t="str">
        <f aca="true" t="shared" si="0" ref="K1:K24">IF(((SUM(C1:J1))*100)&lt;&gt;INT((SUM(C1:J1)*100)),"Too many dec places","")</f>
        <v>Too many dec places</v>
      </c>
    </row>
    <row r="2" spans="1:11" ht="15">
      <c r="A2" t="s">
        <v>137</v>
      </c>
      <c r="B2" s="15" t="s">
        <v>138</v>
      </c>
      <c r="C2" s="11">
        <v>20.44</v>
      </c>
      <c r="D2" s="11">
        <v>6.64</v>
      </c>
      <c r="E2" s="11">
        <v>21.73</v>
      </c>
      <c r="F2" s="11">
        <v>6.79</v>
      </c>
      <c r="G2" s="11">
        <v>20.87</v>
      </c>
      <c r="H2" s="11">
        <v>6.69</v>
      </c>
      <c r="I2" s="11">
        <v>24.79</v>
      </c>
      <c r="J2" s="11">
        <v>6.42</v>
      </c>
      <c r="K2" s="17">
        <f t="shared" si="0"/>
      </c>
    </row>
    <row r="3" spans="1:11" ht="15">
      <c r="A3" t="s">
        <v>139</v>
      </c>
      <c r="B3" s="15" t="s">
        <v>138</v>
      </c>
      <c r="C3" s="11">
        <v>26.56</v>
      </c>
      <c r="D3" s="11">
        <v>6.06</v>
      </c>
      <c r="E3" s="11">
        <v>24.1</v>
      </c>
      <c r="F3" s="11">
        <v>6.54</v>
      </c>
      <c r="G3" s="11">
        <v>25.94</v>
      </c>
      <c r="H3" s="11">
        <v>5.88</v>
      </c>
      <c r="I3" s="11">
        <v>27</v>
      </c>
      <c r="J3" s="11">
        <v>6</v>
      </c>
      <c r="K3" s="17">
        <f t="shared" si="0"/>
      </c>
    </row>
    <row r="4" spans="1:11" ht="15">
      <c r="A4" t="s">
        <v>128</v>
      </c>
      <c r="B4" s="15" t="s">
        <v>129</v>
      </c>
      <c r="C4" s="11">
        <v>20.28</v>
      </c>
      <c r="D4" s="11">
        <v>7.5</v>
      </c>
      <c r="E4" s="11">
        <v>15.2</v>
      </c>
      <c r="F4" s="11">
        <v>9.98</v>
      </c>
      <c r="G4" s="11">
        <v>21.98</v>
      </c>
      <c r="H4" s="11">
        <v>7.33</v>
      </c>
      <c r="I4" s="11">
        <v>22.06</v>
      </c>
      <c r="J4" s="11">
        <v>6.8</v>
      </c>
      <c r="K4" s="17">
        <f t="shared" si="0"/>
      </c>
    </row>
    <row r="5" spans="1:11" ht="15">
      <c r="A5" t="s">
        <v>125</v>
      </c>
      <c r="B5" s="15" t="s">
        <v>119</v>
      </c>
      <c r="C5" s="11">
        <v>15.28</v>
      </c>
      <c r="D5" s="11">
        <v>10.05</v>
      </c>
      <c r="E5" s="11">
        <v>15.8</v>
      </c>
      <c r="F5" s="11">
        <v>10.15</v>
      </c>
      <c r="G5" s="11">
        <v>13.04</v>
      </c>
      <c r="H5" s="11">
        <v>10.86</v>
      </c>
      <c r="I5" s="11">
        <v>13</v>
      </c>
      <c r="J5" s="11">
        <v>10.85</v>
      </c>
      <c r="K5" s="17">
        <f t="shared" si="0"/>
      </c>
    </row>
    <row r="6" spans="1:11" ht="15">
      <c r="A6" t="s">
        <v>133</v>
      </c>
      <c r="B6" s="15" t="s">
        <v>129</v>
      </c>
      <c r="C6" s="11">
        <v>15.03</v>
      </c>
      <c r="D6" s="11">
        <v>9.84</v>
      </c>
      <c r="E6" s="11">
        <v>15.3</v>
      </c>
      <c r="F6" s="11">
        <v>9.87</v>
      </c>
      <c r="G6" s="11">
        <v>12.86</v>
      </c>
      <c r="H6" s="11">
        <v>11.27</v>
      </c>
      <c r="I6" s="11">
        <v>19.8</v>
      </c>
      <c r="J6" s="11">
        <v>8.47</v>
      </c>
      <c r="K6" s="17">
        <f t="shared" si="0"/>
      </c>
    </row>
    <row r="7" spans="1:11" ht="15">
      <c r="A7" t="s">
        <v>135</v>
      </c>
      <c r="B7" s="15" t="s">
        <v>129</v>
      </c>
      <c r="C7" s="11">
        <v>20.33</v>
      </c>
      <c r="D7" s="11">
        <v>7.99</v>
      </c>
      <c r="E7" s="11">
        <v>16.78</v>
      </c>
      <c r="F7" s="11">
        <v>8.29</v>
      </c>
      <c r="G7" s="11">
        <v>16.07</v>
      </c>
      <c r="H7" s="11">
        <v>8.41</v>
      </c>
      <c r="I7" s="11">
        <v>20.42</v>
      </c>
      <c r="J7" s="11">
        <v>7.78</v>
      </c>
      <c r="K7" s="17">
        <f t="shared" si="0"/>
      </c>
    </row>
    <row r="8" spans="1:11" ht="15">
      <c r="A8" t="s">
        <v>120</v>
      </c>
      <c r="B8" s="15" t="s">
        <v>119</v>
      </c>
      <c r="C8" s="11">
        <v>17.5</v>
      </c>
      <c r="D8" s="11">
        <v>8.83</v>
      </c>
      <c r="E8" s="11">
        <v>15.31</v>
      </c>
      <c r="F8" s="11">
        <v>10.05</v>
      </c>
      <c r="G8" s="11">
        <v>17.28</v>
      </c>
      <c r="H8" s="11">
        <v>8.96</v>
      </c>
      <c r="I8" s="11">
        <v>17.93</v>
      </c>
      <c r="J8" s="11">
        <v>9.2</v>
      </c>
      <c r="K8" s="17">
        <f t="shared" si="0"/>
      </c>
    </row>
    <row r="9" spans="1:11" ht="15">
      <c r="A9" t="s">
        <v>130</v>
      </c>
      <c r="B9" s="15" t="s">
        <v>129</v>
      </c>
      <c r="C9" s="11">
        <v>14.03</v>
      </c>
      <c r="D9" s="11">
        <v>10.12</v>
      </c>
      <c r="E9" s="11">
        <v>12.09</v>
      </c>
      <c r="F9" s="11">
        <v>11.61</v>
      </c>
      <c r="G9" s="11">
        <v>10.59</v>
      </c>
      <c r="H9" s="11">
        <v>13.23</v>
      </c>
      <c r="I9" s="11">
        <v>12.81</v>
      </c>
      <c r="J9" s="11">
        <v>11.41</v>
      </c>
      <c r="K9" s="17">
        <f t="shared" si="0"/>
      </c>
    </row>
    <row r="10" spans="1:11" ht="15">
      <c r="A10" t="s">
        <v>134</v>
      </c>
      <c r="B10" s="15" t="s">
        <v>129</v>
      </c>
      <c r="C10" s="11">
        <v>15.35</v>
      </c>
      <c r="D10" s="11">
        <v>9.45</v>
      </c>
      <c r="E10" s="11">
        <v>15.53</v>
      </c>
      <c r="F10" s="11">
        <v>9.83</v>
      </c>
      <c r="G10" s="11">
        <v>14.93</v>
      </c>
      <c r="H10" s="11">
        <v>10.08</v>
      </c>
      <c r="I10" s="11">
        <v>13.97</v>
      </c>
      <c r="J10" s="11">
        <v>10.58</v>
      </c>
      <c r="K10" s="17">
        <f t="shared" si="0"/>
      </c>
    </row>
    <row r="11" spans="1:11" ht="15">
      <c r="A11" t="s">
        <v>121</v>
      </c>
      <c r="B11" s="15" t="s">
        <v>119</v>
      </c>
      <c r="C11" s="11">
        <v>15.45</v>
      </c>
      <c r="D11" s="11">
        <v>10.18</v>
      </c>
      <c r="E11" s="11">
        <v>13.28</v>
      </c>
      <c r="F11" s="11">
        <v>11.6</v>
      </c>
      <c r="G11" s="11">
        <v>12.6</v>
      </c>
      <c r="H11" s="11">
        <v>11.8</v>
      </c>
      <c r="I11" s="11">
        <v>14.27</v>
      </c>
      <c r="J11" s="11">
        <v>10.37</v>
      </c>
      <c r="K11" s="17">
        <f t="shared" si="0"/>
      </c>
    </row>
    <row r="12" spans="1:11" ht="15">
      <c r="A12" t="s">
        <v>144</v>
      </c>
      <c r="B12" s="15" t="s">
        <v>129</v>
      </c>
      <c r="C12" s="11">
        <v>19.03</v>
      </c>
      <c r="D12" s="11">
        <v>6.23</v>
      </c>
      <c r="E12" s="11">
        <v>20.5</v>
      </c>
      <c r="F12" s="11">
        <v>8.06</v>
      </c>
      <c r="G12" s="11">
        <v>17.05</v>
      </c>
      <c r="H12" s="11">
        <v>8.6</v>
      </c>
      <c r="I12" s="11">
        <v>17.04</v>
      </c>
      <c r="J12" s="11">
        <v>8.95</v>
      </c>
      <c r="K12" s="17">
        <f t="shared" si="0"/>
      </c>
    </row>
    <row r="13" spans="1:11" ht="15">
      <c r="A13" t="s">
        <v>132</v>
      </c>
      <c r="B13" s="15" t="s">
        <v>129</v>
      </c>
      <c r="C13" s="11">
        <v>0</v>
      </c>
      <c r="D13" s="11">
        <v>0</v>
      </c>
      <c r="E13" s="11">
        <v>0</v>
      </c>
      <c r="F13" s="11">
        <v>0</v>
      </c>
      <c r="G13" s="11">
        <v>0</v>
      </c>
      <c r="H13" s="11">
        <v>0</v>
      </c>
      <c r="I13" s="11">
        <v>0</v>
      </c>
      <c r="J13" s="11">
        <v>0</v>
      </c>
      <c r="K13" s="17">
        <f t="shared" si="0"/>
      </c>
    </row>
    <row r="14" spans="1:11" ht="15">
      <c r="A14" t="s">
        <v>140</v>
      </c>
      <c r="B14" s="15" t="s">
        <v>138</v>
      </c>
      <c r="C14" s="11">
        <v>24.56</v>
      </c>
      <c r="D14" s="11">
        <v>6.65</v>
      </c>
      <c r="E14" s="11">
        <v>13</v>
      </c>
      <c r="F14" s="11">
        <v>6.99</v>
      </c>
      <c r="G14" s="11">
        <v>23</v>
      </c>
      <c r="H14" s="11">
        <v>6.77</v>
      </c>
      <c r="I14" s="11">
        <v>23.29</v>
      </c>
      <c r="J14" s="11">
        <v>6.47</v>
      </c>
      <c r="K14" s="17">
        <f t="shared" si="0"/>
      </c>
    </row>
    <row r="15" spans="1:11" ht="15">
      <c r="A15" t="s">
        <v>126</v>
      </c>
      <c r="B15" s="15" t="s">
        <v>119</v>
      </c>
      <c r="C15" s="11">
        <v>14.77</v>
      </c>
      <c r="D15" s="11">
        <v>10.4</v>
      </c>
      <c r="E15" s="11">
        <v>14</v>
      </c>
      <c r="F15" s="11">
        <v>10.28</v>
      </c>
      <c r="G15" s="11">
        <v>12.31</v>
      </c>
      <c r="H15" s="11">
        <v>11.64</v>
      </c>
      <c r="I15" s="11">
        <v>13.53</v>
      </c>
      <c r="J15" s="11">
        <v>9.54</v>
      </c>
      <c r="K15" s="17">
        <f t="shared" si="0"/>
      </c>
    </row>
    <row r="16" spans="1:11" ht="15">
      <c r="A16" t="s">
        <v>141</v>
      </c>
      <c r="B16" s="15" t="s">
        <v>138</v>
      </c>
      <c r="C16" s="11">
        <v>31.81</v>
      </c>
      <c r="D16" s="11">
        <v>5.15</v>
      </c>
      <c r="E16" s="11">
        <v>20.33</v>
      </c>
      <c r="F16" s="11">
        <v>5.34</v>
      </c>
      <c r="G16" s="11">
        <v>30.83</v>
      </c>
      <c r="H16" s="11">
        <v>5.01</v>
      </c>
      <c r="I16" s="11">
        <v>28.6</v>
      </c>
      <c r="J16" s="11">
        <v>5.17</v>
      </c>
      <c r="K16" s="17">
        <f t="shared" si="0"/>
      </c>
    </row>
    <row r="17" spans="1:11" ht="15">
      <c r="A17" t="s">
        <v>127</v>
      </c>
      <c r="B17" s="15" t="s">
        <v>119</v>
      </c>
      <c r="C17" s="11">
        <v>14.02</v>
      </c>
      <c r="D17" s="11">
        <v>10.38</v>
      </c>
      <c r="E17" s="11">
        <v>14.33</v>
      </c>
      <c r="F17" s="11">
        <v>10</v>
      </c>
      <c r="G17" s="11">
        <v>14.15</v>
      </c>
      <c r="H17" s="11">
        <v>10.36</v>
      </c>
      <c r="I17" s="11">
        <v>16.41</v>
      </c>
      <c r="J17" s="11">
        <v>9.99</v>
      </c>
      <c r="K17" s="17">
        <f t="shared" si="0"/>
      </c>
    </row>
    <row r="18" spans="1:11" ht="15">
      <c r="A18" t="s">
        <v>118</v>
      </c>
      <c r="B18" s="15" t="s">
        <v>119</v>
      </c>
      <c r="C18" s="11">
        <v>16.53</v>
      </c>
      <c r="D18" s="11">
        <v>9.05</v>
      </c>
      <c r="E18" s="11">
        <v>15.46</v>
      </c>
      <c r="F18" s="11">
        <v>9.57</v>
      </c>
      <c r="G18" s="11">
        <v>16.95</v>
      </c>
      <c r="H18" s="11">
        <v>9.46</v>
      </c>
      <c r="I18" s="11">
        <v>15.19</v>
      </c>
      <c r="J18" s="11">
        <v>9.15</v>
      </c>
      <c r="K18" s="17">
        <f t="shared" si="0"/>
      </c>
    </row>
    <row r="19" spans="1:11" ht="15">
      <c r="A19" t="s">
        <v>142</v>
      </c>
      <c r="B19" s="15" t="s">
        <v>138</v>
      </c>
      <c r="C19" s="11">
        <v>18.91</v>
      </c>
      <c r="D19" s="11">
        <v>8.57</v>
      </c>
      <c r="E19" s="11">
        <v>19.55</v>
      </c>
      <c r="F19" s="11">
        <v>8.424</v>
      </c>
      <c r="G19" s="11">
        <v>18.3</v>
      </c>
      <c r="H19" s="11">
        <v>8.99</v>
      </c>
      <c r="I19" s="11">
        <v>18.3</v>
      </c>
      <c r="J19" s="11">
        <v>8.28</v>
      </c>
      <c r="K19" s="17" t="str">
        <f t="shared" si="0"/>
        <v>Too many dec places</v>
      </c>
    </row>
    <row r="20" spans="1:11" ht="15">
      <c r="A20" t="s">
        <v>143</v>
      </c>
      <c r="B20" s="15" t="s">
        <v>138</v>
      </c>
      <c r="C20" s="11">
        <v>17.79</v>
      </c>
      <c r="D20" s="11">
        <v>7.92</v>
      </c>
      <c r="E20" s="11">
        <v>18.75</v>
      </c>
      <c r="F20" s="11">
        <v>8.27</v>
      </c>
      <c r="G20" s="11">
        <v>15.74</v>
      </c>
      <c r="H20" s="11">
        <v>8.15</v>
      </c>
      <c r="I20" s="11">
        <v>0</v>
      </c>
      <c r="J20" s="11">
        <v>0</v>
      </c>
      <c r="K20" s="17">
        <f t="shared" si="0"/>
      </c>
    </row>
    <row r="21" spans="1:11" ht="15">
      <c r="A21" t="s">
        <v>131</v>
      </c>
      <c r="B21" s="15" t="s">
        <v>129</v>
      </c>
      <c r="C21" s="11">
        <v>10.71</v>
      </c>
      <c r="D21" s="11">
        <v>11.3</v>
      </c>
      <c r="E21" s="11">
        <v>10.93</v>
      </c>
      <c r="F21" s="11">
        <v>11.06</v>
      </c>
      <c r="G21" s="11">
        <v>10.34</v>
      </c>
      <c r="H21" s="11">
        <v>11.82</v>
      </c>
      <c r="I21" s="11">
        <v>13.37</v>
      </c>
      <c r="J21" s="11">
        <v>9.81</v>
      </c>
      <c r="K21" s="17">
        <f t="shared" si="0"/>
      </c>
    </row>
    <row r="22" spans="1:11" ht="15">
      <c r="A22" t="s">
        <v>124</v>
      </c>
      <c r="B22" s="15" t="s">
        <v>119</v>
      </c>
      <c r="C22" s="11">
        <v>20.42</v>
      </c>
      <c r="D22" s="11">
        <v>8.52</v>
      </c>
      <c r="E22" s="11">
        <v>19.15</v>
      </c>
      <c r="F22" s="11">
        <v>8.86</v>
      </c>
      <c r="G22" s="11">
        <v>18.93</v>
      </c>
      <c r="H22" s="11">
        <v>8.4</v>
      </c>
      <c r="I22" s="11">
        <v>14.18</v>
      </c>
      <c r="J22" s="11">
        <v>8.42</v>
      </c>
      <c r="K22" s="17">
        <f t="shared" si="0"/>
      </c>
    </row>
    <row r="23" spans="1:11" ht="15">
      <c r="A23" t="s">
        <v>122</v>
      </c>
      <c r="B23" s="15" t="s">
        <v>119</v>
      </c>
      <c r="C23" s="11">
        <v>15.06</v>
      </c>
      <c r="D23" s="11">
        <v>9.3</v>
      </c>
      <c r="E23" s="11">
        <v>16.83</v>
      </c>
      <c r="F23" s="11">
        <v>9.27</v>
      </c>
      <c r="G23" s="11">
        <v>15.91</v>
      </c>
      <c r="H23" s="11">
        <v>9.53</v>
      </c>
      <c r="I23" s="11">
        <v>17.55</v>
      </c>
      <c r="J23" s="11">
        <v>4.72</v>
      </c>
      <c r="K23" s="17">
        <f t="shared" si="0"/>
      </c>
    </row>
    <row r="24" spans="1:11" ht="15">
      <c r="A24" t="s">
        <v>136</v>
      </c>
      <c r="B24" s="15" t="s">
        <v>129</v>
      </c>
      <c r="C24" s="11">
        <v>16.77</v>
      </c>
      <c r="D24" s="11">
        <v>8.8</v>
      </c>
      <c r="E24" s="11">
        <v>16.29</v>
      </c>
      <c r="F24" s="11">
        <v>9.11</v>
      </c>
      <c r="G24" s="11">
        <v>18.05</v>
      </c>
      <c r="H24" s="11">
        <v>0</v>
      </c>
      <c r="I24" s="11">
        <v>18.56</v>
      </c>
      <c r="J24" s="11">
        <v>8.27</v>
      </c>
      <c r="K24" s="17">
        <f t="shared" si="0"/>
      </c>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121</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1" t="s">
        <v>28</v>
      </c>
      <c r="E1" s="171"/>
      <c r="F1" s="31"/>
      <c r="G1" s="171" t="s">
        <v>29</v>
      </c>
      <c r="H1" s="171"/>
    </row>
    <row r="2" spans="4:18" ht="12.75">
      <c r="D2" s="31" t="s">
        <v>30</v>
      </c>
      <c r="E2" s="31" t="s">
        <v>31</v>
      </c>
      <c r="F2" s="31"/>
      <c r="G2" s="31" t="s">
        <v>30</v>
      </c>
      <c r="H2" s="31" t="s">
        <v>31</v>
      </c>
      <c r="R2"/>
    </row>
    <row r="3" spans="4:8" ht="12.75">
      <c r="D3" s="11">
        <v>2</v>
      </c>
      <c r="E3" s="11">
        <v>50</v>
      </c>
      <c r="G3" s="11">
        <v>1</v>
      </c>
      <c r="H3" s="11">
        <v>25</v>
      </c>
    </row>
    <row r="4" spans="2:17" ht="18" customHeight="1">
      <c r="B4" s="33">
        <v>24</v>
      </c>
      <c r="C4" s="33" t="s">
        <v>51</v>
      </c>
      <c r="D4" s="43"/>
      <c r="E4" s="44"/>
      <c r="F4" s="45"/>
      <c r="G4" s="43"/>
      <c r="H4" s="45"/>
      <c r="I4" s="43"/>
      <c r="J4" s="46"/>
      <c r="K4" s="43"/>
      <c r="L4" s="45"/>
      <c r="M4" s="43"/>
      <c r="N4" s="46"/>
      <c r="O4" s="43"/>
      <c r="P4" s="45"/>
      <c r="Q4" s="43"/>
    </row>
    <row r="5" spans="1:18" ht="12.75">
      <c r="A5" s="29" t="s">
        <v>27</v>
      </c>
      <c r="B5" s="29" t="s">
        <v>20</v>
      </c>
      <c r="C5" s="172"/>
      <c r="D5" s="173"/>
      <c r="E5" s="174"/>
      <c r="G5" s="175"/>
      <c r="H5" s="173"/>
      <c r="I5" s="174"/>
      <c r="K5" s="176"/>
      <c r="L5" s="177"/>
      <c r="M5" s="178"/>
      <c r="O5" s="168"/>
      <c r="P5" s="169"/>
      <c r="Q5" s="170"/>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30">IF(MIN(D7,E7,H7,I7,L7:M7,P7,Q7)&gt;=0.01,"OK","")</f>
        <v>OK</v>
      </c>
      <c r="B7" s="21">
        <v>1</v>
      </c>
      <c r="C7" t="s">
        <v>143</v>
      </c>
      <c r="D7" s="11">
        <v>17.79</v>
      </c>
      <c r="E7" s="11">
        <v>7.92</v>
      </c>
      <c r="F7" s="13"/>
      <c r="G7" t="s">
        <v>142</v>
      </c>
      <c r="H7" s="11">
        <v>19.55</v>
      </c>
      <c r="I7" s="11">
        <v>8.424</v>
      </c>
      <c r="J7" s="22"/>
      <c r="K7" t="s">
        <v>123</v>
      </c>
      <c r="L7" s="11">
        <v>17.28</v>
      </c>
      <c r="M7" s="11">
        <v>8.806</v>
      </c>
      <c r="N7" s="22"/>
      <c r="O7" t="s">
        <v>124</v>
      </c>
      <c r="P7" s="11">
        <v>14.18</v>
      </c>
      <c r="Q7" s="11">
        <v>8.42</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124</v>
      </c>
      <c r="D8" s="11">
        <v>20.42</v>
      </c>
      <c r="E8" s="11">
        <v>8.52</v>
      </c>
      <c r="F8" s="13"/>
      <c r="G8" t="s">
        <v>143</v>
      </c>
      <c r="H8" s="11">
        <v>18.75</v>
      </c>
      <c r="I8" s="11">
        <v>8.27</v>
      </c>
      <c r="J8" s="22"/>
      <c r="K8" t="s">
        <v>142</v>
      </c>
      <c r="L8" s="11">
        <v>18.3</v>
      </c>
      <c r="M8" s="11">
        <v>8.99</v>
      </c>
      <c r="N8" s="22"/>
      <c r="O8" t="s">
        <v>123</v>
      </c>
      <c r="P8" s="11">
        <v>18.68</v>
      </c>
      <c r="Q8" s="11">
        <v>8.57</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133</v>
      </c>
      <c r="D9" s="11">
        <v>15.03</v>
      </c>
      <c r="E9" s="11">
        <v>9.84</v>
      </c>
      <c r="F9" s="13"/>
      <c r="G9" t="s">
        <v>140</v>
      </c>
      <c r="H9" s="11">
        <v>13</v>
      </c>
      <c r="I9" s="11">
        <v>6.99</v>
      </c>
      <c r="J9" s="22"/>
      <c r="K9" t="s">
        <v>120</v>
      </c>
      <c r="L9" s="11">
        <v>17.28</v>
      </c>
      <c r="M9" s="11">
        <v>8.96</v>
      </c>
      <c r="N9" s="22"/>
      <c r="O9" t="s">
        <v>136</v>
      </c>
      <c r="P9" s="11">
        <v>18.56</v>
      </c>
      <c r="Q9" s="11">
        <v>8.27</v>
      </c>
      <c r="R9" s="17">
        <f t="shared" si="1"/>
      </c>
      <c r="S9" s="20"/>
      <c r="T9" s="20"/>
      <c r="U9" s="20"/>
      <c r="V9" s="20"/>
      <c r="W9" s="20"/>
      <c r="X9" s="20"/>
      <c r="Y9" s="20"/>
      <c r="Z9" s="20"/>
      <c r="AA9" s="20"/>
      <c r="AB9" s="20"/>
      <c r="AC9" s="20"/>
      <c r="AD9" s="20"/>
      <c r="AE9" s="20"/>
    </row>
    <row r="10" spans="1:31" ht="12.75">
      <c r="A10" s="3" t="str">
        <f t="shared" si="0"/>
        <v>OK</v>
      </c>
      <c r="B10" s="21">
        <v>4</v>
      </c>
      <c r="C10" t="s">
        <v>136</v>
      </c>
      <c r="D10" s="11">
        <v>16.77</v>
      </c>
      <c r="E10" s="11">
        <v>8.8</v>
      </c>
      <c r="F10" s="13"/>
      <c r="G10" t="s">
        <v>133</v>
      </c>
      <c r="H10" s="11">
        <v>15.3</v>
      </c>
      <c r="I10" s="11">
        <v>9.87</v>
      </c>
      <c r="J10" s="22"/>
      <c r="K10" t="s">
        <v>140</v>
      </c>
      <c r="L10" s="11">
        <v>23</v>
      </c>
      <c r="M10" s="11">
        <v>6.77</v>
      </c>
      <c r="N10" s="22"/>
      <c r="O10" t="s">
        <v>120</v>
      </c>
      <c r="P10" s="11">
        <v>17.93</v>
      </c>
      <c r="Q10" s="11">
        <v>9.2</v>
      </c>
      <c r="R10" s="17">
        <f t="shared" si="1"/>
      </c>
      <c r="S10" s="20"/>
      <c r="T10" s="20"/>
      <c r="U10" s="20"/>
      <c r="V10" s="20"/>
      <c r="W10" s="20"/>
      <c r="X10" s="20"/>
      <c r="Y10" s="20"/>
      <c r="Z10" s="20"/>
      <c r="AA10" s="20"/>
      <c r="AB10" s="20"/>
      <c r="AC10" s="20"/>
      <c r="AD10" s="20"/>
      <c r="AE10" s="20"/>
    </row>
    <row r="11" spans="1:37" ht="12.75">
      <c r="A11" s="3" t="str">
        <f t="shared" si="0"/>
        <v>OK</v>
      </c>
      <c r="B11" s="21">
        <v>5</v>
      </c>
      <c r="C11" t="s">
        <v>127</v>
      </c>
      <c r="D11" s="11">
        <v>14.02</v>
      </c>
      <c r="E11" s="11">
        <v>10.38</v>
      </c>
      <c r="F11" s="13"/>
      <c r="G11" t="s">
        <v>135</v>
      </c>
      <c r="H11" s="11">
        <v>16.78</v>
      </c>
      <c r="I11" s="11">
        <v>8.29</v>
      </c>
      <c r="J11" s="22"/>
      <c r="K11" t="s">
        <v>128</v>
      </c>
      <c r="L11" s="11">
        <v>21.98</v>
      </c>
      <c r="M11" s="11">
        <v>7.33</v>
      </c>
      <c r="N11" s="22"/>
      <c r="O11" t="s">
        <v>122</v>
      </c>
      <c r="P11" s="11">
        <v>17.55</v>
      </c>
      <c r="Q11" s="11">
        <v>4.72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122</v>
      </c>
      <c r="D12" s="11">
        <v>15.06</v>
      </c>
      <c r="E12" s="11">
        <v>9.3</v>
      </c>
      <c r="F12" s="13"/>
      <c r="G12" t="s">
        <v>127</v>
      </c>
      <c r="H12" s="11">
        <v>14.33</v>
      </c>
      <c r="I12" s="11">
        <v>10</v>
      </c>
      <c r="J12" s="22"/>
      <c r="K12" t="s">
        <v>135</v>
      </c>
      <c r="L12" s="11">
        <v>16.07</v>
      </c>
      <c r="M12" s="11">
        <v>8.41</v>
      </c>
      <c r="N12" s="22"/>
      <c r="O12" t="s">
        <v>128</v>
      </c>
      <c r="P12" s="11">
        <v>22.06</v>
      </c>
      <c r="Q12" s="11">
        <v>6.8</v>
      </c>
      <c r="R12" s="17">
        <f t="shared" si="1"/>
      </c>
      <c r="S12" s="20"/>
      <c r="T12" s="20"/>
      <c r="U12" s="20"/>
      <c r="V12" s="20"/>
      <c r="W12" s="20"/>
      <c r="X12" s="20"/>
      <c r="Y12" s="20"/>
      <c r="Z12" s="20"/>
      <c r="AA12" s="20"/>
      <c r="AB12" s="20"/>
      <c r="AC12" s="20"/>
      <c r="AD12" s="20"/>
      <c r="AE12" s="20"/>
    </row>
    <row r="13" spans="1:31" ht="12.75">
      <c r="A13" s="3" t="str">
        <f t="shared" si="0"/>
        <v>OK</v>
      </c>
      <c r="B13" s="21">
        <v>7</v>
      </c>
      <c r="C13" t="s">
        <v>141</v>
      </c>
      <c r="D13" s="11">
        <v>31.81</v>
      </c>
      <c r="E13" s="11">
        <v>5.15</v>
      </c>
      <c r="F13" s="13"/>
      <c r="G13" t="s">
        <v>121</v>
      </c>
      <c r="H13" s="11">
        <v>13.28</v>
      </c>
      <c r="I13" s="11">
        <v>11.6</v>
      </c>
      <c r="J13" s="22"/>
      <c r="K13" t="s">
        <v>139</v>
      </c>
      <c r="L13" s="11">
        <v>25.94</v>
      </c>
      <c r="M13" s="11">
        <v>5.88</v>
      </c>
      <c r="N13" s="22"/>
      <c r="O13" t="s">
        <v>134</v>
      </c>
      <c r="P13" s="11">
        <v>13.97</v>
      </c>
      <c r="Q13" s="11">
        <v>10.58</v>
      </c>
      <c r="R13" s="17">
        <f t="shared" si="1"/>
      </c>
      <c r="S13" s="20"/>
      <c r="T13" s="20"/>
      <c r="U13" s="20"/>
      <c r="V13" s="20"/>
      <c r="W13" s="20"/>
      <c r="X13" s="20"/>
      <c r="Y13" s="20"/>
      <c r="Z13" s="20"/>
      <c r="AA13" s="20"/>
      <c r="AB13" s="20"/>
      <c r="AC13" s="20"/>
      <c r="AD13" s="20"/>
      <c r="AE13" s="20"/>
    </row>
    <row r="14" spans="1:31" ht="12.75">
      <c r="A14" s="3" t="str">
        <f t="shared" si="0"/>
        <v>OK</v>
      </c>
      <c r="B14" s="21">
        <v>8</v>
      </c>
      <c r="C14" t="s">
        <v>134</v>
      </c>
      <c r="D14" s="11">
        <v>15.35</v>
      </c>
      <c r="E14" s="11">
        <v>9.45</v>
      </c>
      <c r="F14" s="13"/>
      <c r="G14" t="s">
        <v>141</v>
      </c>
      <c r="H14" s="11">
        <v>20.33</v>
      </c>
      <c r="I14" s="11">
        <v>5.34</v>
      </c>
      <c r="J14" s="22"/>
      <c r="K14" t="s">
        <v>121</v>
      </c>
      <c r="L14" s="11">
        <v>12.6</v>
      </c>
      <c r="M14" s="11">
        <v>11.8</v>
      </c>
      <c r="N14" s="22"/>
      <c r="O14" t="s">
        <v>139</v>
      </c>
      <c r="P14" s="11">
        <v>27</v>
      </c>
      <c r="Q14" s="11">
        <v>6</v>
      </c>
      <c r="R14" s="17">
        <f t="shared" si="1"/>
      </c>
      <c r="S14" s="20"/>
      <c r="T14" s="20"/>
      <c r="U14" s="20"/>
      <c r="V14" s="20"/>
      <c r="W14" s="20"/>
      <c r="X14" s="20"/>
      <c r="Y14" s="20"/>
      <c r="Z14" s="20"/>
      <c r="AA14" s="20"/>
      <c r="AB14" s="20"/>
      <c r="AC14" s="20"/>
      <c r="AD14" s="20"/>
      <c r="AE14" s="20"/>
    </row>
    <row r="15" spans="1:31" ht="12.75">
      <c r="A15" s="3" t="str">
        <f t="shared" si="0"/>
        <v>OK</v>
      </c>
      <c r="B15" s="21">
        <v>9</v>
      </c>
      <c r="C15" t="s">
        <v>126</v>
      </c>
      <c r="D15" s="11">
        <v>14.77</v>
      </c>
      <c r="E15" s="11">
        <v>10.4</v>
      </c>
      <c r="F15" s="13"/>
      <c r="G15" t="s">
        <v>118</v>
      </c>
      <c r="H15" s="11">
        <v>15.46</v>
      </c>
      <c r="I15" s="11">
        <v>9.57</v>
      </c>
      <c r="J15" s="22"/>
      <c r="K15" t="s">
        <v>125</v>
      </c>
      <c r="L15" s="11">
        <v>13.04</v>
      </c>
      <c r="M15" s="11">
        <v>10.86</v>
      </c>
      <c r="N15" s="22"/>
      <c r="O15" t="s">
        <v>130</v>
      </c>
      <c r="P15" s="11">
        <v>12.81</v>
      </c>
      <c r="Q15" s="11">
        <v>11.41</v>
      </c>
      <c r="R15" s="17">
        <f t="shared" si="1"/>
      </c>
      <c r="S15" s="20"/>
      <c r="T15" s="20"/>
      <c r="U15" s="20"/>
      <c r="V15" s="20"/>
      <c r="W15" s="20"/>
      <c r="X15" s="20"/>
      <c r="Y15" s="20"/>
      <c r="Z15" s="20"/>
      <c r="AA15" s="20"/>
      <c r="AB15" s="20"/>
      <c r="AC15" s="20"/>
      <c r="AD15" s="20"/>
      <c r="AE15" s="20"/>
    </row>
    <row r="16" spans="1:31" ht="12.75">
      <c r="A16" s="3" t="str">
        <f t="shared" si="0"/>
        <v>OK</v>
      </c>
      <c r="B16" s="21">
        <v>10</v>
      </c>
      <c r="C16" t="s">
        <v>130</v>
      </c>
      <c r="D16" s="11">
        <v>14.03</v>
      </c>
      <c r="E16" s="11">
        <v>10.12</v>
      </c>
      <c r="F16" s="13"/>
      <c r="G16" t="s">
        <v>126</v>
      </c>
      <c r="H16" s="11">
        <v>14</v>
      </c>
      <c r="I16" s="11">
        <v>10.28</v>
      </c>
      <c r="J16" s="22"/>
      <c r="K16" t="s">
        <v>118</v>
      </c>
      <c r="L16" s="11">
        <v>16.95</v>
      </c>
      <c r="M16" s="11">
        <v>9.46</v>
      </c>
      <c r="N16" s="22"/>
      <c r="O16" t="s">
        <v>125</v>
      </c>
      <c r="P16" s="11">
        <v>13</v>
      </c>
      <c r="Q16" s="11">
        <v>10.85</v>
      </c>
      <c r="R16" s="17">
        <f t="shared" si="1"/>
      </c>
      <c r="S16" s="20"/>
      <c r="T16" s="20"/>
      <c r="U16" s="20"/>
      <c r="V16" s="20"/>
      <c r="W16" s="20"/>
      <c r="X16" s="20"/>
      <c r="Y16" s="20"/>
      <c r="Z16" s="20"/>
      <c r="AA16" s="20"/>
      <c r="AB16" s="20"/>
      <c r="AC16" s="20"/>
      <c r="AD16" s="20"/>
      <c r="AE16" s="20"/>
    </row>
    <row r="17" spans="1:31" ht="12.75">
      <c r="A17" s="3">
        <f t="shared" si="0"/>
      </c>
      <c r="B17" s="21">
        <v>11</v>
      </c>
      <c r="C17" t="s">
        <v>137</v>
      </c>
      <c r="D17" s="11">
        <v>20.44</v>
      </c>
      <c r="E17" s="11">
        <v>6.64</v>
      </c>
      <c r="F17" s="13"/>
      <c r="G17" t="s">
        <v>144</v>
      </c>
      <c r="H17" s="11">
        <v>20.5</v>
      </c>
      <c r="I17" s="11">
        <v>8.06</v>
      </c>
      <c r="J17" s="22"/>
      <c r="K17" t="s">
        <v>132</v>
      </c>
      <c r="L17" s="11">
        <v>0</v>
      </c>
      <c r="M17" s="11">
        <v>0</v>
      </c>
      <c r="N17" s="22"/>
      <c r="O17" t="s">
        <v>131</v>
      </c>
      <c r="P17" s="11">
        <v>13.37</v>
      </c>
      <c r="Q17" s="11">
        <v>9.81</v>
      </c>
      <c r="R17" s="17">
        <f t="shared" si="1"/>
      </c>
      <c r="S17" s="20"/>
      <c r="T17" s="20"/>
      <c r="U17" s="20"/>
      <c r="V17" s="20"/>
      <c r="W17" s="20"/>
      <c r="X17" s="20"/>
      <c r="Y17" s="20"/>
      <c r="Z17" s="20"/>
      <c r="AA17" s="20"/>
      <c r="AB17" s="20"/>
      <c r="AC17" s="20"/>
      <c r="AD17" s="20"/>
      <c r="AE17" s="20"/>
    </row>
    <row r="18" spans="1:31" ht="12.75">
      <c r="A18" s="3">
        <f t="shared" si="0"/>
      </c>
      <c r="B18" s="21">
        <v>12</v>
      </c>
      <c r="C18" t="s">
        <v>131</v>
      </c>
      <c r="D18" s="11">
        <v>10.71</v>
      </c>
      <c r="E18" s="11">
        <v>11.3</v>
      </c>
      <c r="F18" s="13"/>
      <c r="G18" t="s">
        <v>137</v>
      </c>
      <c r="H18" s="11">
        <v>21.73</v>
      </c>
      <c r="I18" s="11">
        <v>6.79</v>
      </c>
      <c r="J18" s="22"/>
      <c r="K18" t="s">
        <v>144</v>
      </c>
      <c r="L18" s="11">
        <v>17.05</v>
      </c>
      <c r="M18" s="11">
        <v>8.6</v>
      </c>
      <c r="N18" s="22"/>
      <c r="O18" t="s">
        <v>132</v>
      </c>
      <c r="P18" s="11">
        <v>0</v>
      </c>
      <c r="Q18" s="11">
        <v>0</v>
      </c>
      <c r="R18" s="17">
        <f t="shared" si="1"/>
      </c>
      <c r="S18" s="20"/>
      <c r="T18" s="20"/>
      <c r="U18" s="20"/>
      <c r="V18" s="20"/>
      <c r="W18" s="20"/>
      <c r="X18" s="20"/>
      <c r="Y18" s="20"/>
      <c r="Z18" s="20"/>
      <c r="AA18" s="20"/>
      <c r="AB18" s="20"/>
      <c r="AC18" s="20"/>
      <c r="AD18" s="20"/>
      <c r="AE18" s="20"/>
    </row>
    <row r="19" spans="1:31" ht="12.75">
      <c r="A19" s="3" t="str">
        <f t="shared" si="0"/>
        <v>OK</v>
      </c>
      <c r="B19" s="21">
        <v>13</v>
      </c>
      <c r="C19" t="s">
        <v>123</v>
      </c>
      <c r="D19" s="11">
        <v>18.58</v>
      </c>
      <c r="E19" s="11">
        <v>9.89</v>
      </c>
      <c r="F19" s="13"/>
      <c r="G19" t="s">
        <v>136</v>
      </c>
      <c r="H19" s="11">
        <v>16.29</v>
      </c>
      <c r="I19" s="11">
        <v>9.11</v>
      </c>
      <c r="J19" s="22"/>
      <c r="K19" t="s">
        <v>143</v>
      </c>
      <c r="L19" s="11">
        <v>15.74</v>
      </c>
      <c r="M19" s="11">
        <v>8.15</v>
      </c>
      <c r="N19" s="22"/>
      <c r="O19" t="s">
        <v>140</v>
      </c>
      <c r="P19" s="11">
        <v>23.29</v>
      </c>
      <c r="Q19" s="11">
        <v>6.47</v>
      </c>
      <c r="R19" s="17">
        <f>IF(((SUM(D19:Q19))*100)&lt;&gt;INT((SUM(D19:Q19)*100)),"Too many dec places","")</f>
      </c>
      <c r="S19" s="20"/>
      <c r="T19" s="20"/>
      <c r="U19" s="20"/>
      <c r="V19" s="20"/>
      <c r="W19" s="20"/>
      <c r="X19" s="20"/>
      <c r="Y19" s="20"/>
      <c r="Z19" s="20"/>
      <c r="AA19" s="20"/>
      <c r="AB19" s="20"/>
      <c r="AC19" s="20"/>
      <c r="AD19" s="20"/>
      <c r="AE19" s="20"/>
    </row>
    <row r="20" spans="1:31" ht="12.75">
      <c r="A20" s="3">
        <f t="shared" si="0"/>
      </c>
      <c r="B20" s="21">
        <v>14</v>
      </c>
      <c r="C20" t="s">
        <v>140</v>
      </c>
      <c r="D20" s="11">
        <v>24.56</v>
      </c>
      <c r="E20" s="11">
        <v>6.65</v>
      </c>
      <c r="F20" s="13"/>
      <c r="G20" t="s">
        <v>123</v>
      </c>
      <c r="H20" s="11">
        <v>17.52</v>
      </c>
      <c r="I20" s="11">
        <v>8.86</v>
      </c>
      <c r="J20" s="22"/>
      <c r="K20" t="s">
        <v>136</v>
      </c>
      <c r="L20" s="11">
        <v>18.05</v>
      </c>
      <c r="M20" s="11">
        <v>0</v>
      </c>
      <c r="N20" s="22"/>
      <c r="O20" t="s">
        <v>143</v>
      </c>
      <c r="P20" s="11">
        <v>0</v>
      </c>
      <c r="Q20" s="11">
        <v>0</v>
      </c>
      <c r="R20" s="17">
        <f aca="true" t="shared" si="2" ref="R20:R30">IF(((SUM(D20:Q20))*100)&lt;&gt;INT((SUM(D20:Q20)*100)),"Too many dec places","")</f>
      </c>
      <c r="S20" s="20"/>
      <c r="T20" s="20"/>
      <c r="U20" s="20"/>
      <c r="V20" s="20"/>
      <c r="W20" s="20"/>
      <c r="X20" s="20"/>
      <c r="Y20" s="20"/>
      <c r="Z20" s="20"/>
      <c r="AA20" s="20"/>
      <c r="AB20" s="20"/>
      <c r="AC20" s="20"/>
      <c r="AD20" s="20"/>
      <c r="AE20" s="20"/>
    </row>
    <row r="21" spans="1:31" ht="12.75">
      <c r="A21" s="3" t="str">
        <f t="shared" si="0"/>
        <v>OK</v>
      </c>
      <c r="B21" s="21">
        <v>15</v>
      </c>
      <c r="C21" t="s">
        <v>120</v>
      </c>
      <c r="D21" s="11">
        <v>17.5</v>
      </c>
      <c r="E21" s="11">
        <v>8.83</v>
      </c>
      <c r="F21" s="13"/>
      <c r="G21" t="s">
        <v>124</v>
      </c>
      <c r="H21" s="11">
        <v>19.15</v>
      </c>
      <c r="I21" s="11">
        <v>8.86</v>
      </c>
      <c r="J21" s="22"/>
      <c r="K21" t="s">
        <v>133</v>
      </c>
      <c r="L21" s="11">
        <v>12.86</v>
      </c>
      <c r="M21" s="11">
        <v>11.27</v>
      </c>
      <c r="N21" s="22"/>
      <c r="O21" t="s">
        <v>142</v>
      </c>
      <c r="P21" s="11">
        <v>18.3</v>
      </c>
      <c r="Q21" s="11">
        <v>8.28</v>
      </c>
      <c r="R21" s="17">
        <f t="shared" si="2"/>
      </c>
      <c r="S21" s="20"/>
      <c r="T21" s="20"/>
      <c r="U21" s="20"/>
      <c r="V21" s="20"/>
      <c r="W21" s="20"/>
      <c r="X21" s="20"/>
      <c r="Y21" s="20"/>
      <c r="Z21" s="20"/>
      <c r="AA21" s="20"/>
      <c r="AB21" s="20"/>
      <c r="AC21" s="20"/>
      <c r="AD21" s="20"/>
      <c r="AE21" s="20"/>
    </row>
    <row r="22" spans="1:31" ht="12.75">
      <c r="A22" s="3" t="str">
        <f t="shared" si="0"/>
        <v>OK</v>
      </c>
      <c r="B22" s="21">
        <v>16</v>
      </c>
      <c r="C22" t="s">
        <v>142</v>
      </c>
      <c r="D22" s="11">
        <v>18.91</v>
      </c>
      <c r="E22" s="11">
        <v>8.57</v>
      </c>
      <c r="F22" s="13"/>
      <c r="G22" t="s">
        <v>120</v>
      </c>
      <c r="H22" s="11">
        <v>15.31</v>
      </c>
      <c r="I22" s="11">
        <v>10.05</v>
      </c>
      <c r="J22" s="22"/>
      <c r="K22" t="s">
        <v>124</v>
      </c>
      <c r="L22" s="11">
        <v>18.93</v>
      </c>
      <c r="M22" s="11">
        <v>8.4</v>
      </c>
      <c r="N22" s="22"/>
      <c r="O22" t="s">
        <v>133</v>
      </c>
      <c r="P22" s="11">
        <v>19.8</v>
      </c>
      <c r="Q22" s="11">
        <v>8.47</v>
      </c>
      <c r="R22" s="17">
        <f t="shared" si="2"/>
      </c>
      <c r="S22" s="20"/>
      <c r="T22" s="20"/>
      <c r="U22" s="20"/>
      <c r="V22" s="20"/>
      <c r="W22" s="20"/>
      <c r="X22" s="20"/>
      <c r="Y22" s="20"/>
      <c r="Z22" s="20"/>
      <c r="AA22" s="20"/>
      <c r="AB22" s="20"/>
      <c r="AC22" s="20"/>
      <c r="AD22" s="20"/>
      <c r="AE22" s="20"/>
    </row>
    <row r="23" spans="1:31" ht="12.75">
      <c r="A23" s="3" t="str">
        <f t="shared" si="0"/>
        <v>OK</v>
      </c>
      <c r="B23" s="21">
        <v>17</v>
      </c>
      <c r="C23" t="s">
        <v>128</v>
      </c>
      <c r="D23" s="11">
        <v>20.28</v>
      </c>
      <c r="E23" s="11">
        <v>7.5</v>
      </c>
      <c r="F23" s="13"/>
      <c r="G23" t="s">
        <v>134</v>
      </c>
      <c r="H23" s="11">
        <v>15.53</v>
      </c>
      <c r="I23" s="11">
        <v>9.83</v>
      </c>
      <c r="J23" s="22"/>
      <c r="K23" t="s">
        <v>127</v>
      </c>
      <c r="L23" s="11">
        <v>14.15</v>
      </c>
      <c r="M23" s="11">
        <v>10.36</v>
      </c>
      <c r="N23" s="22"/>
      <c r="O23" t="s">
        <v>121</v>
      </c>
      <c r="P23" s="11">
        <v>14.27</v>
      </c>
      <c r="Q23" s="11">
        <v>10.37</v>
      </c>
      <c r="R23" s="17">
        <f t="shared" si="2"/>
      </c>
      <c r="S23" s="20"/>
      <c r="T23" s="20"/>
      <c r="U23" s="20"/>
      <c r="V23" s="20"/>
      <c r="W23" s="20"/>
      <c r="X23" s="20"/>
      <c r="Y23" s="20"/>
      <c r="Z23" s="20"/>
      <c r="AA23" s="20"/>
      <c r="AB23" s="20"/>
      <c r="AC23" s="20"/>
      <c r="AD23" s="20"/>
      <c r="AE23" s="20"/>
    </row>
    <row r="24" spans="1:31" ht="12.75">
      <c r="A24" s="3" t="str">
        <f t="shared" si="0"/>
        <v>OK</v>
      </c>
      <c r="B24" s="21">
        <v>18</v>
      </c>
      <c r="C24" t="s">
        <v>121</v>
      </c>
      <c r="D24" s="11">
        <v>15.45</v>
      </c>
      <c r="E24" s="11">
        <v>10.18</v>
      </c>
      <c r="F24" s="13"/>
      <c r="G24" t="s">
        <v>128</v>
      </c>
      <c r="H24" s="11">
        <v>15.2</v>
      </c>
      <c r="I24" s="11">
        <v>9.98</v>
      </c>
      <c r="J24" s="22"/>
      <c r="K24" t="s">
        <v>134</v>
      </c>
      <c r="L24" s="11">
        <v>14.93</v>
      </c>
      <c r="M24" s="11">
        <v>10.08</v>
      </c>
      <c r="N24" s="22"/>
      <c r="O24" t="s">
        <v>127</v>
      </c>
      <c r="P24" s="11">
        <v>16.41</v>
      </c>
      <c r="Q24" s="11">
        <v>9.99</v>
      </c>
      <c r="R24" s="17">
        <f t="shared" si="2"/>
      </c>
      <c r="S24" s="20"/>
      <c r="T24" s="20"/>
      <c r="U24" s="20"/>
      <c r="V24" s="20"/>
      <c r="W24" s="20"/>
      <c r="X24" s="20"/>
      <c r="Y24" s="20"/>
      <c r="Z24" s="20"/>
      <c r="AA24" s="20"/>
      <c r="AB24" s="20"/>
      <c r="AC24" s="20"/>
      <c r="AD24" s="20"/>
      <c r="AE24" s="20"/>
    </row>
    <row r="25" spans="1:31" ht="12.75">
      <c r="A25" s="3" t="str">
        <f t="shared" si="0"/>
        <v>OK</v>
      </c>
      <c r="B25" s="21">
        <v>19</v>
      </c>
      <c r="C25" t="s">
        <v>139</v>
      </c>
      <c r="D25" s="11">
        <v>26.56</v>
      </c>
      <c r="E25" s="11">
        <v>6.06</v>
      </c>
      <c r="F25" s="13"/>
      <c r="G25" t="s">
        <v>122</v>
      </c>
      <c r="H25" s="11">
        <v>16.83</v>
      </c>
      <c r="I25" s="11">
        <v>9.27</v>
      </c>
      <c r="J25" s="22"/>
      <c r="K25" t="s">
        <v>141</v>
      </c>
      <c r="L25" s="11">
        <v>30.83</v>
      </c>
      <c r="M25" s="11">
        <v>5.01</v>
      </c>
      <c r="N25" s="22"/>
      <c r="O25" t="s">
        <v>135</v>
      </c>
      <c r="P25" s="11">
        <v>20.42</v>
      </c>
      <c r="Q25" s="11">
        <v>7.78</v>
      </c>
      <c r="R25" s="17">
        <f t="shared" si="2"/>
      </c>
      <c r="S25" s="20"/>
      <c r="T25" s="20"/>
      <c r="U25" s="20"/>
      <c r="V25" s="20"/>
      <c r="W25" s="20"/>
      <c r="X25" s="20"/>
      <c r="Y25" s="20"/>
      <c r="Z25" s="20"/>
      <c r="AA25" s="20"/>
      <c r="AB25" s="20"/>
      <c r="AC25" s="20"/>
      <c r="AD25" s="20"/>
      <c r="AE25" s="20"/>
    </row>
    <row r="26" spans="1:31" ht="12.75">
      <c r="A26" s="3" t="str">
        <f t="shared" si="0"/>
        <v>OK</v>
      </c>
      <c r="B26" s="21">
        <v>20</v>
      </c>
      <c r="C26" t="s">
        <v>135</v>
      </c>
      <c r="D26" s="11">
        <v>20.33</v>
      </c>
      <c r="E26" s="11">
        <v>7.99</v>
      </c>
      <c r="F26" s="13"/>
      <c r="G26" t="s">
        <v>139</v>
      </c>
      <c r="H26" s="11">
        <v>24.1</v>
      </c>
      <c r="I26" s="11">
        <v>6.54</v>
      </c>
      <c r="J26" s="22"/>
      <c r="K26" t="s">
        <v>122</v>
      </c>
      <c r="L26" s="11">
        <v>15.91</v>
      </c>
      <c r="M26" s="11">
        <v>9.53</v>
      </c>
      <c r="N26" s="22"/>
      <c r="O26" t="s">
        <v>141</v>
      </c>
      <c r="P26" s="11">
        <v>28.6</v>
      </c>
      <c r="Q26" s="11">
        <v>5.17</v>
      </c>
      <c r="R26" s="17">
        <f t="shared" si="2"/>
      </c>
      <c r="S26" s="20"/>
      <c r="T26" s="20"/>
      <c r="U26" s="20"/>
      <c r="V26" s="20"/>
      <c r="W26" s="20"/>
      <c r="X26" s="20"/>
      <c r="Y26" s="20"/>
      <c r="Z26" s="20"/>
      <c r="AA26" s="20"/>
      <c r="AB26" s="20"/>
      <c r="AC26" s="20"/>
      <c r="AD26" s="20"/>
      <c r="AE26" s="20"/>
    </row>
    <row r="27" spans="1:31" ht="12.75">
      <c r="A27" s="3" t="str">
        <f t="shared" si="0"/>
        <v>OK</v>
      </c>
      <c r="B27" s="21">
        <v>21</v>
      </c>
      <c r="C27" t="s">
        <v>125</v>
      </c>
      <c r="D27" s="11">
        <v>15.28</v>
      </c>
      <c r="E27" s="11">
        <v>10.05</v>
      </c>
      <c r="F27" s="13"/>
      <c r="G27" t="s">
        <v>131</v>
      </c>
      <c r="H27" s="11">
        <v>10.93</v>
      </c>
      <c r="I27" s="11">
        <v>11.06</v>
      </c>
      <c r="J27" s="22"/>
      <c r="K27" t="s">
        <v>126</v>
      </c>
      <c r="L27" s="11">
        <v>12.31</v>
      </c>
      <c r="M27" s="11">
        <v>11.64</v>
      </c>
      <c r="N27" s="22"/>
      <c r="O27" t="s">
        <v>144</v>
      </c>
      <c r="P27" s="11">
        <v>17.04</v>
      </c>
      <c r="Q27" s="11">
        <v>8.95</v>
      </c>
      <c r="R27" s="17">
        <f t="shared" si="2"/>
      </c>
      <c r="S27" s="20"/>
      <c r="T27" s="20"/>
      <c r="U27" s="20"/>
      <c r="V27" s="20"/>
      <c r="W27" s="20"/>
      <c r="X27" s="20"/>
      <c r="Y27" s="20"/>
      <c r="Z27" s="20"/>
      <c r="AA27" s="20"/>
      <c r="AB27" s="20"/>
      <c r="AC27" s="20"/>
      <c r="AD27" s="20"/>
      <c r="AE27" s="20"/>
    </row>
    <row r="28" spans="1:31" ht="12.75">
      <c r="A28" s="3" t="str">
        <f t="shared" si="0"/>
        <v>OK</v>
      </c>
      <c r="B28" s="21">
        <v>22</v>
      </c>
      <c r="C28" t="s">
        <v>144</v>
      </c>
      <c r="D28" s="11">
        <v>19.03</v>
      </c>
      <c r="E28" s="11">
        <v>6.23</v>
      </c>
      <c r="F28" s="13"/>
      <c r="G28" t="s">
        <v>125</v>
      </c>
      <c r="H28" s="11">
        <v>15.8</v>
      </c>
      <c r="I28" s="11">
        <v>10.15</v>
      </c>
      <c r="J28" s="22"/>
      <c r="K28" t="s">
        <v>131</v>
      </c>
      <c r="L28" s="11">
        <v>10.34</v>
      </c>
      <c r="M28" s="11">
        <v>11.82</v>
      </c>
      <c r="N28" s="22"/>
      <c r="O28" t="s">
        <v>126</v>
      </c>
      <c r="P28" s="11">
        <v>13.53</v>
      </c>
      <c r="Q28" s="11">
        <v>9.54</v>
      </c>
      <c r="R28" s="17">
        <f t="shared" si="2"/>
      </c>
      <c r="S28" s="20"/>
      <c r="T28" s="20"/>
      <c r="U28" s="20"/>
      <c r="V28" s="20"/>
      <c r="W28" s="20"/>
      <c r="X28" s="20"/>
      <c r="Y28" s="20"/>
      <c r="Z28" s="20"/>
      <c r="AA28" s="20"/>
      <c r="AB28" s="20"/>
      <c r="AC28" s="20"/>
      <c r="AD28" s="20"/>
      <c r="AE28" s="20"/>
    </row>
    <row r="29" spans="1:31" ht="12.75">
      <c r="A29" s="3">
        <f t="shared" si="0"/>
      </c>
      <c r="B29" s="21">
        <v>23</v>
      </c>
      <c r="C29" t="s">
        <v>132</v>
      </c>
      <c r="D29" s="11">
        <v>0</v>
      </c>
      <c r="E29" s="11">
        <v>0</v>
      </c>
      <c r="F29" s="13"/>
      <c r="G29" t="s">
        <v>130</v>
      </c>
      <c r="H29" s="11">
        <v>12.09</v>
      </c>
      <c r="I29" s="11">
        <v>11.61</v>
      </c>
      <c r="J29" s="22"/>
      <c r="K29" t="s">
        <v>137</v>
      </c>
      <c r="L29" s="11">
        <v>20.87</v>
      </c>
      <c r="M29" s="11">
        <v>6.69</v>
      </c>
      <c r="N29" s="22"/>
      <c r="O29" t="s">
        <v>118</v>
      </c>
      <c r="P29" s="11">
        <v>15.19</v>
      </c>
      <c r="Q29" s="11">
        <v>9.15</v>
      </c>
      <c r="R29" s="17">
        <f t="shared" si="2"/>
      </c>
      <c r="S29" s="20"/>
      <c r="T29" s="20"/>
      <c r="U29" s="20"/>
      <c r="V29" s="20"/>
      <c r="W29" s="20"/>
      <c r="X29" s="20"/>
      <c r="Y29" s="20"/>
      <c r="Z29" s="20"/>
      <c r="AA29" s="20"/>
      <c r="AB29" s="20"/>
      <c r="AC29" s="20"/>
      <c r="AD29" s="20"/>
      <c r="AE29" s="20"/>
    </row>
    <row r="30" spans="1:31" ht="12.75">
      <c r="A30" s="3">
        <f t="shared" si="0"/>
      </c>
      <c r="B30" s="21">
        <v>24</v>
      </c>
      <c r="C30" t="s">
        <v>118</v>
      </c>
      <c r="D30" s="11">
        <v>16.53</v>
      </c>
      <c r="E30" s="11">
        <v>9.05</v>
      </c>
      <c r="F30" s="13"/>
      <c r="G30" t="s">
        <v>132</v>
      </c>
      <c r="H30" s="11">
        <v>0</v>
      </c>
      <c r="I30" s="11">
        <v>0</v>
      </c>
      <c r="J30" s="22"/>
      <c r="K30" t="s">
        <v>130</v>
      </c>
      <c r="L30" s="11">
        <v>10.59</v>
      </c>
      <c r="M30" s="11">
        <v>13.23</v>
      </c>
      <c r="N30" s="22"/>
      <c r="O30" t="s">
        <v>137</v>
      </c>
      <c r="P30" s="11">
        <v>24.79</v>
      </c>
      <c r="Q30" s="11">
        <v>6.42</v>
      </c>
      <c r="R30" s="17">
        <f t="shared" si="2"/>
      </c>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143</v>
      </c>
      <c r="C5" s="18" t="s">
        <v>138</v>
      </c>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142</v>
      </c>
      <c r="C6" s="15" t="s">
        <v>138</v>
      </c>
      <c r="D6" s="32"/>
      <c r="E6" s="32"/>
      <c r="F6" s="32"/>
      <c r="G6" s="32"/>
      <c r="H6" s="32"/>
      <c r="I6" s="32"/>
      <c r="J6" s="32"/>
      <c r="K6" s="32"/>
      <c r="L6" s="55">
        <f aca="true" t="shared" si="0" ref="L6:L28">SUM(D6,F6,H6,J6)</f>
        <v>0</v>
      </c>
      <c r="M6" s="56">
        <f aca="true" t="shared" si="1" ref="M6:M28">IF(COUNT(D6,F6,H6,J6)=4,MINA(D6,F6,H6,J6),0)</f>
        <v>0</v>
      </c>
      <c r="N6" s="56">
        <f aca="true" t="shared" si="2" ref="N6:N28">SUM(L6-M6)</f>
        <v>0</v>
      </c>
      <c r="O6" s="56">
        <f aca="true" t="shared" si="3" ref="O6:O28">MAX(D6,F6,H6,J6)</f>
        <v>0</v>
      </c>
      <c r="P6" s="56">
        <f aca="true" t="shared" si="4" ref="P6:P28">MIN(E6,G6,I6,K6)</f>
        <v>0</v>
      </c>
      <c r="Q6" s="56"/>
      <c r="R6" s="56"/>
      <c r="S6" s="55">
        <v>0</v>
      </c>
      <c r="T6" s="56"/>
      <c r="U6" s="56">
        <f aca="true" t="shared" si="5" ref="U6:U28">MAX(O6,S6)</f>
        <v>0</v>
      </c>
      <c r="V6" s="56">
        <f aca="true" t="shared" si="6" ref="V6:V28">MIN(P6,T6)</f>
        <v>0</v>
      </c>
      <c r="W6" s="57">
        <f aca="true" t="shared" si="7" ref="W6:W28">IF(V6&lt;&gt;0,SUM($X$3/V6*12),"")</f>
      </c>
      <c r="X6" s="57">
        <f aca="true" t="shared" si="8" ref="X6:X28">IF(V6&lt;&gt;0,SUM(3600/V6*$X$3/5280),"")</f>
      </c>
    </row>
    <row r="7" spans="1:24" ht="15" thickBot="1">
      <c r="A7" s="66"/>
      <c r="B7" s="30" t="s">
        <v>123</v>
      </c>
      <c r="C7" s="15" t="s">
        <v>119</v>
      </c>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124</v>
      </c>
      <c r="C8" s="15" t="s">
        <v>119</v>
      </c>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133</v>
      </c>
      <c r="C9" s="15" t="s">
        <v>129</v>
      </c>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140</v>
      </c>
      <c r="C10" s="15" t="s">
        <v>138</v>
      </c>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120</v>
      </c>
      <c r="C11" s="15" t="s">
        <v>119</v>
      </c>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136</v>
      </c>
      <c r="C12" s="15" t="s">
        <v>129</v>
      </c>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127</v>
      </c>
      <c r="C13" s="15" t="s">
        <v>119</v>
      </c>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135</v>
      </c>
      <c r="C14" s="15" t="s">
        <v>129</v>
      </c>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128</v>
      </c>
      <c r="C15" s="15" t="s">
        <v>129</v>
      </c>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122</v>
      </c>
      <c r="C16" s="15" t="s">
        <v>119</v>
      </c>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141</v>
      </c>
      <c r="C17" s="15" t="s">
        <v>138</v>
      </c>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121</v>
      </c>
      <c r="C18" s="15" t="s">
        <v>119</v>
      </c>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139</v>
      </c>
      <c r="C19" s="15" t="s">
        <v>138</v>
      </c>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134</v>
      </c>
      <c r="C20" s="15" t="s">
        <v>129</v>
      </c>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t="s">
        <v>126</v>
      </c>
      <c r="C21" s="15" t="s">
        <v>119</v>
      </c>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thickBot="1">
      <c r="A22" s="66"/>
      <c r="B22" s="30" t="s">
        <v>118</v>
      </c>
      <c r="C22" s="15" t="s">
        <v>119</v>
      </c>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5" thickBot="1">
      <c r="A23" s="66"/>
      <c r="B23" s="30" t="s">
        <v>125</v>
      </c>
      <c r="C23" s="15" t="s">
        <v>119</v>
      </c>
      <c r="D23" s="32"/>
      <c r="E23" s="32"/>
      <c r="F23" s="32"/>
      <c r="G23" s="32"/>
      <c r="H23" s="32"/>
      <c r="I23" s="32"/>
      <c r="J23" s="32"/>
      <c r="K23" s="32"/>
      <c r="L23" s="55">
        <f t="shared" si="0"/>
        <v>0</v>
      </c>
      <c r="M23" s="56">
        <f t="shared" si="1"/>
        <v>0</v>
      </c>
      <c r="N23" s="56">
        <f t="shared" si="2"/>
        <v>0</v>
      </c>
      <c r="O23" s="56">
        <f t="shared" si="3"/>
        <v>0</v>
      </c>
      <c r="P23" s="56">
        <f t="shared" si="4"/>
        <v>0</v>
      </c>
      <c r="Q23" s="56"/>
      <c r="R23" s="56"/>
      <c r="S23" s="55">
        <v>0</v>
      </c>
      <c r="T23" s="56"/>
      <c r="U23" s="56">
        <f t="shared" si="5"/>
        <v>0</v>
      </c>
      <c r="V23" s="56">
        <f t="shared" si="6"/>
        <v>0</v>
      </c>
      <c r="W23" s="57">
        <f t="shared" si="7"/>
      </c>
      <c r="X23" s="57">
        <f t="shared" si="8"/>
      </c>
    </row>
    <row r="24" spans="1:24" ht="15" thickBot="1">
      <c r="A24" s="66"/>
      <c r="B24" s="30" t="s">
        <v>130</v>
      </c>
      <c r="C24" s="15" t="s">
        <v>129</v>
      </c>
      <c r="D24" s="32"/>
      <c r="E24" s="32"/>
      <c r="F24" s="32"/>
      <c r="G24" s="32"/>
      <c r="H24" s="32"/>
      <c r="I24" s="32"/>
      <c r="J24" s="32"/>
      <c r="K24" s="32"/>
      <c r="L24" s="55">
        <f t="shared" si="0"/>
        <v>0</v>
      </c>
      <c r="M24" s="56">
        <f t="shared" si="1"/>
        <v>0</v>
      </c>
      <c r="N24" s="56">
        <f t="shared" si="2"/>
        <v>0</v>
      </c>
      <c r="O24" s="56">
        <f t="shared" si="3"/>
        <v>0</v>
      </c>
      <c r="P24" s="56">
        <f t="shared" si="4"/>
        <v>0</v>
      </c>
      <c r="Q24" s="56"/>
      <c r="R24" s="56"/>
      <c r="S24" s="55">
        <v>0</v>
      </c>
      <c r="T24" s="56"/>
      <c r="U24" s="56">
        <f t="shared" si="5"/>
        <v>0</v>
      </c>
      <c r="V24" s="56">
        <f t="shared" si="6"/>
        <v>0</v>
      </c>
      <c r="W24" s="57">
        <f t="shared" si="7"/>
      </c>
      <c r="X24" s="57">
        <f t="shared" si="8"/>
      </c>
    </row>
    <row r="25" spans="1:24" ht="15" thickBot="1">
      <c r="A25" s="66"/>
      <c r="B25" s="30" t="s">
        <v>137</v>
      </c>
      <c r="C25" s="15" t="s">
        <v>138</v>
      </c>
      <c r="D25" s="32"/>
      <c r="E25" s="32"/>
      <c r="F25" s="32"/>
      <c r="G25" s="32"/>
      <c r="H25" s="32"/>
      <c r="I25" s="32"/>
      <c r="J25" s="32"/>
      <c r="K25" s="32"/>
      <c r="L25" s="55">
        <f t="shared" si="0"/>
        <v>0</v>
      </c>
      <c r="M25" s="56">
        <f t="shared" si="1"/>
        <v>0</v>
      </c>
      <c r="N25" s="56">
        <f t="shared" si="2"/>
        <v>0</v>
      </c>
      <c r="O25" s="56">
        <f t="shared" si="3"/>
        <v>0</v>
      </c>
      <c r="P25" s="56">
        <f t="shared" si="4"/>
        <v>0</v>
      </c>
      <c r="Q25" s="56"/>
      <c r="R25" s="56"/>
      <c r="S25" s="55">
        <v>0</v>
      </c>
      <c r="T25" s="56"/>
      <c r="U25" s="56">
        <f t="shared" si="5"/>
        <v>0</v>
      </c>
      <c r="V25" s="56">
        <f t="shared" si="6"/>
        <v>0</v>
      </c>
      <c r="W25" s="57">
        <f t="shared" si="7"/>
      </c>
      <c r="X25" s="57">
        <f t="shared" si="8"/>
      </c>
    </row>
    <row r="26" spans="1:24" ht="15" thickBot="1">
      <c r="A26" s="66"/>
      <c r="B26" s="30" t="s">
        <v>144</v>
      </c>
      <c r="C26" s="15" t="s">
        <v>129</v>
      </c>
      <c r="D26" s="32"/>
      <c r="E26" s="32"/>
      <c r="F26" s="32"/>
      <c r="G26" s="32"/>
      <c r="H26" s="32"/>
      <c r="I26" s="32"/>
      <c r="J26" s="32"/>
      <c r="K26" s="32"/>
      <c r="L26" s="55">
        <f t="shared" si="0"/>
        <v>0</v>
      </c>
      <c r="M26" s="56">
        <f t="shared" si="1"/>
        <v>0</v>
      </c>
      <c r="N26" s="56">
        <f t="shared" si="2"/>
        <v>0</v>
      </c>
      <c r="O26" s="56">
        <f t="shared" si="3"/>
        <v>0</v>
      </c>
      <c r="P26" s="56">
        <f t="shared" si="4"/>
        <v>0</v>
      </c>
      <c r="Q26" s="56"/>
      <c r="R26" s="56"/>
      <c r="S26" s="55">
        <v>0</v>
      </c>
      <c r="T26" s="56"/>
      <c r="U26" s="56">
        <f t="shared" si="5"/>
        <v>0</v>
      </c>
      <c r="V26" s="56">
        <f t="shared" si="6"/>
        <v>0</v>
      </c>
      <c r="W26" s="57">
        <f t="shared" si="7"/>
      </c>
      <c r="X26" s="57">
        <f t="shared" si="8"/>
      </c>
    </row>
    <row r="27" spans="1:24" ht="15" thickBot="1">
      <c r="A27" s="66"/>
      <c r="B27" s="30" t="s">
        <v>132</v>
      </c>
      <c r="C27" s="15" t="s">
        <v>129</v>
      </c>
      <c r="D27" s="32"/>
      <c r="E27" s="32"/>
      <c r="F27" s="32"/>
      <c r="G27" s="32"/>
      <c r="H27" s="32"/>
      <c r="I27" s="32"/>
      <c r="J27" s="32"/>
      <c r="K27" s="32"/>
      <c r="L27" s="55">
        <f t="shared" si="0"/>
        <v>0</v>
      </c>
      <c r="M27" s="56">
        <f t="shared" si="1"/>
        <v>0</v>
      </c>
      <c r="N27" s="56">
        <f t="shared" si="2"/>
        <v>0</v>
      </c>
      <c r="O27" s="56">
        <f t="shared" si="3"/>
        <v>0</v>
      </c>
      <c r="P27" s="56">
        <f t="shared" si="4"/>
        <v>0</v>
      </c>
      <c r="Q27" s="56"/>
      <c r="R27" s="56"/>
      <c r="S27" s="55">
        <v>0</v>
      </c>
      <c r="T27" s="56"/>
      <c r="U27" s="56">
        <f t="shared" si="5"/>
        <v>0</v>
      </c>
      <c r="V27" s="56">
        <f t="shared" si="6"/>
        <v>0</v>
      </c>
      <c r="W27" s="57">
        <f t="shared" si="7"/>
      </c>
      <c r="X27" s="57">
        <f t="shared" si="8"/>
      </c>
    </row>
    <row r="28" spans="1:24" ht="15.75" customHeight="1">
      <c r="A28" s="66"/>
      <c r="B28" s="30" t="s">
        <v>131</v>
      </c>
      <c r="C28" s="15" t="s">
        <v>129</v>
      </c>
      <c r="D28" s="32"/>
      <c r="E28" s="32"/>
      <c r="F28" s="32"/>
      <c r="G28" s="32"/>
      <c r="H28" s="32"/>
      <c r="I28" s="32"/>
      <c r="J28" s="32"/>
      <c r="K28" s="32"/>
      <c r="L28" s="55">
        <f t="shared" si="0"/>
        <v>0</v>
      </c>
      <c r="M28" s="56">
        <f t="shared" si="1"/>
        <v>0</v>
      </c>
      <c r="N28" s="56">
        <f t="shared" si="2"/>
        <v>0</v>
      </c>
      <c r="O28" s="56">
        <f t="shared" si="3"/>
        <v>0</v>
      </c>
      <c r="P28" s="56">
        <f t="shared" si="4"/>
        <v>0</v>
      </c>
      <c r="Q28" s="56"/>
      <c r="R28" s="56"/>
      <c r="S28" s="55">
        <v>0</v>
      </c>
      <c r="T28" s="56"/>
      <c r="U28" s="56">
        <f t="shared" si="5"/>
        <v>0</v>
      </c>
      <c r="V28" s="56">
        <f t="shared" si="6"/>
        <v>0</v>
      </c>
      <c r="W28" s="57">
        <f t="shared" si="7"/>
      </c>
      <c r="X28" s="57">
        <f t="shared" si="8"/>
      </c>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2010-04-22T20:34:02Z</dcterms:modified>
  <cp:category/>
  <cp:version/>
  <cp:contentType/>
  <cp:contentStatus/>
</cp:coreProperties>
</file>