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<sst xmlns="http://schemas.openxmlformats.org/spreadsheetml/2006/main" count="712" uniqueCount="153">
  <si>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</si>
  <si>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</si>
  <si>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</si>
  <si>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</si>
  <si>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</si>
  <si>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</si>
  <si>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</si>
  <si>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</si>
  <si>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</si>
  <si>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</si>
  <si>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</si>
  <si>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</si>
  <si>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</si>
  <si>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</si>
  <si>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</si>
  <si>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</si>
  <si>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</si>
  <si>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</si>
  <si>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</si>
  <si>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</si>
  <si>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</si>
  <si>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</si>
  <si>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</si>
  <si>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</si>
  <si>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</si>
  <si>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</si>
  <si>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</si>
  <si>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</si>
  <si>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</si>
  <si>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</si>
  <si>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</si>
  <si>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</si>
  <si>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</si>
  <si>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</si>
  <si>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</si>
  <si>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</si>
  <si>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</si>
  <si>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</si>
  <si>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</si>
  <si>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</si>
  <si>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</si>
  <si>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</si>
  <si>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</si>
  <si>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</si>
  <si>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</si>
  <si>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</si>
  <si>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</si>
  <si>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</si>
  <si>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</si>
  <si>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</si>
  <si>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</si>
  <si>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</si>
  <si>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</si>
  <si>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</si>
  <si>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</si>
  <si>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</si>
  <si>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</si>
  <si>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</si>
  <si>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</si>
  <si>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</si>
  <si>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</si>
  <si>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</si>
  <si>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</si>
  <si>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</si>
  <si>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</si>
  <si>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</si>
  <si>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</si>
  <si>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</si>
  <si>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</si>
  <si>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</si>
  <si>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</si>
  <si>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</si>
  <si>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</si>
  <si>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</si>
  <si>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</si>
  <si>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</si>
  <si>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</si>
  <si>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</si>
  <si>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</si>
  <si>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</si>
  <si>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</si>
  <si>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</si>
  <si>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</si>
  <si>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</si>
  <si>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</si>
  <si>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</si>
  <si>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</si>
  <si>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</si>
  <si>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</si>
  <si>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</si>
  <si>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</si>
  <si>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</si>
  <si>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</si>
  <si>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</si>
  <si>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</si>
  <si>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</si>
  <si>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</si>
  <si>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</si>
  <si>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</si>
  <si>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</si>
  <si>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</si>
  <si>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</si>
  <si>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tony</t>
  </si>
  <si>
    <t>andy p</t>
  </si>
  <si>
    <t>paul h</t>
  </si>
  <si>
    <t>craig</t>
  </si>
  <si>
    <t>marc</t>
  </si>
  <si>
    <t>clive</t>
  </si>
  <si>
    <t>julian</t>
  </si>
  <si>
    <t>martin</t>
  </si>
  <si>
    <t>andy w</t>
  </si>
  <si>
    <t>john f</t>
  </si>
  <si>
    <t>gareth</t>
  </si>
  <si>
    <t>paul w</t>
  </si>
  <si>
    <t>Deane</t>
  </si>
  <si>
    <t>Spare</t>
  </si>
  <si>
    <t>Spare 2</t>
  </si>
  <si>
    <t>Spare 3</t>
  </si>
  <si>
    <t>WHITE</t>
  </si>
  <si>
    <t>LANE</t>
  </si>
  <si>
    <t>jon c</t>
  </si>
  <si>
    <t>dave</t>
  </si>
  <si>
    <t>ross</t>
  </si>
  <si>
    <t>jim</t>
  </si>
  <si>
    <t>darren</t>
  </si>
  <si>
    <t>A</t>
  </si>
  <si>
    <t>C</t>
  </si>
  <si>
    <t>B</t>
  </si>
  <si>
    <t>Martin Hill</t>
  </si>
  <si>
    <t>Track length 120.33'</t>
  </si>
  <si>
    <t>Marc Townsend</t>
  </si>
  <si>
    <t>Jon Cryer</t>
  </si>
  <si>
    <t>Clive Harland</t>
  </si>
  <si>
    <t>Craig Homewood</t>
  </si>
  <si>
    <t>Andy Player</t>
  </si>
  <si>
    <t>Paul Homewood</t>
  </si>
  <si>
    <t>Ross Bartlett</t>
  </si>
  <si>
    <t>David Hannington</t>
  </si>
  <si>
    <t>Deane Walpole</t>
  </si>
  <si>
    <t>Andy Whorton</t>
  </si>
  <si>
    <t>Darren McHarg</t>
  </si>
  <si>
    <t>Gareth Winslade</t>
  </si>
  <si>
    <t>Julian Allard</t>
  </si>
  <si>
    <t>Jim Easton</t>
  </si>
  <si>
    <t>John Ferigno</t>
  </si>
  <si>
    <t>Tony Stacey</t>
  </si>
  <si>
    <t>GRID</t>
  </si>
  <si>
    <t>Q</t>
  </si>
  <si>
    <t>Paul Whorton</t>
  </si>
  <si>
    <t>W</t>
  </si>
  <si>
    <t>Pro-Modified</t>
  </si>
  <si>
    <t>Nascar</t>
  </si>
  <si>
    <t>Modified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</si>
</sst>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b/>
      <sz val="7"/>
      <name val="Arial Unicode MS"/>
      <family val="2"/>
    </font>
    <font>
      <sz val="7.5"/>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sz val="6"/>
      <name val="Arial Unicode MS"/>
      <family val="2"/>
    </font>
    <font>
      <sz val="11"/>
      <color indexed="10"/>
      <name val="Arial Unicode MS"/>
      <family val="2"/>
    </font>
    <font>
      <sz val="11"/>
      <color indexed="61"/>
      <name val="Arial Unicode MS"/>
      <family val="2"/>
    </font>
    <font>
      <b/>
      <sz val="11"/>
      <color indexed="10"/>
      <name val="Arial Unicode MS"/>
      <family val="2"/>
    </font>
    <font>
      <sz val="7"/>
      <color indexed="8"/>
      <name val="Arial Unicode MS"/>
      <family val="2"/>
    </font>
    <font>
      <b/>
      <sz val="7"/>
      <color indexed="8"/>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double">
        <color indexed="10"/>
      </left>
      <right style="thin">
        <color indexed="17"/>
      </right>
      <top style="double">
        <color indexed="10"/>
      </top>
      <bottom style="thin">
        <color indexed="17"/>
      </bottom>
    </border>
    <border>
      <left style="thin">
        <color indexed="17"/>
      </left>
      <right style="thin">
        <color indexed="17"/>
      </right>
      <top style="double">
        <color indexed="10"/>
      </top>
      <bottom style="thin">
        <color indexed="17"/>
      </bottom>
    </border>
    <border>
      <left style="double">
        <color indexed="10"/>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color indexed="63"/>
      </left>
      <right style="double">
        <color indexed="10"/>
      </right>
      <top style="double">
        <color indexed="10"/>
      </top>
      <bottom style="thin">
        <color indexed="17"/>
      </bottom>
    </border>
    <border>
      <left>
        <color indexed="63"/>
      </left>
      <right style="double">
        <color indexed="10"/>
      </right>
      <top style="thin">
        <color indexed="17"/>
      </top>
      <bottom style="thin">
        <color indexed="17"/>
      </bottom>
    </border>
    <border>
      <left>
        <color indexed="63"/>
      </left>
      <right style="double">
        <color indexed="10"/>
      </right>
      <top style="thin">
        <color indexed="17"/>
      </top>
      <bottom style="thin"/>
    </border>
    <border>
      <left style="thin">
        <color indexed="17"/>
      </left>
      <right style="double">
        <color indexed="10"/>
      </right>
      <top style="double">
        <color indexed="10"/>
      </top>
      <bottom style="thin">
        <color indexed="17"/>
      </bottom>
    </border>
    <border>
      <left style="thin">
        <color indexed="17"/>
      </left>
      <right style="double">
        <color indexed="10"/>
      </right>
      <top style="thin">
        <color indexed="17"/>
      </top>
      <bottom style="thin">
        <color indexed="17"/>
      </bottom>
    </border>
    <border>
      <left style="double">
        <color indexed="10"/>
      </left>
      <right style="thin">
        <color indexed="17"/>
      </right>
      <top style="thin">
        <color indexed="17"/>
      </top>
      <bottom style="double">
        <color indexed="10"/>
      </bottom>
    </border>
    <border>
      <left style="thin">
        <color indexed="17"/>
      </left>
      <right style="thin">
        <color indexed="17"/>
      </right>
      <top style="thin">
        <color indexed="17"/>
      </top>
      <bottom style="double">
        <color indexed="10"/>
      </bottom>
    </border>
    <border>
      <left style="thin">
        <color indexed="17"/>
      </left>
      <right style="double">
        <color indexed="10"/>
      </right>
      <top style="thin">
        <color indexed="17"/>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6" fillId="0" borderId="0" xfId="0" applyFont="1" applyAlignment="1" applyProtection="1">
      <alignment horizontal="center"/>
      <protection locked="0"/>
    </xf>
    <xf numFmtId="17" fontId="16"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24" fillId="5" borderId="19" xfId="0" applyFont="1" applyFill="1" applyBorder="1" applyAlignment="1" applyProtection="1">
      <alignment/>
      <protection/>
    </xf>
    <xf numFmtId="0" fontId="25" fillId="5" borderId="20" xfId="0" applyFont="1" applyFill="1" applyBorder="1" applyAlignment="1" applyProtection="1">
      <alignment horizontal="center"/>
      <protection/>
    </xf>
    <xf numFmtId="0" fontId="26" fillId="8" borderId="20" xfId="0" applyFont="1" applyFill="1" applyBorder="1" applyAlignment="1" applyProtection="1">
      <alignment horizontal="center"/>
      <protection/>
    </xf>
    <xf numFmtId="0" fontId="26" fillId="4" borderId="20" xfId="0" applyFont="1" applyFill="1" applyBorder="1" applyAlignment="1" applyProtection="1">
      <alignment horizontal="center"/>
      <protection/>
    </xf>
    <xf numFmtId="0" fontId="27" fillId="6" borderId="20" xfId="0" applyFont="1" applyFill="1" applyBorder="1" applyAlignment="1" applyProtection="1">
      <alignment horizontal="center"/>
      <protection/>
    </xf>
    <xf numFmtId="0" fontId="28" fillId="5" borderId="20" xfId="0" applyFont="1" applyFill="1" applyBorder="1" applyAlignment="1" applyProtection="1">
      <alignment horizontal="center"/>
      <protection/>
    </xf>
    <xf numFmtId="0" fontId="28" fillId="0" borderId="20" xfId="0" applyFont="1" applyFill="1" applyBorder="1" applyAlignment="1" applyProtection="1">
      <alignment horizontal="center"/>
      <protection/>
    </xf>
    <xf numFmtId="0" fontId="30" fillId="5" borderId="21" xfId="0" applyFont="1" applyFill="1" applyBorder="1" applyAlignment="1" applyProtection="1">
      <alignment horizontal="left"/>
      <protection/>
    </xf>
    <xf numFmtId="0" fontId="25" fillId="5" borderId="22" xfId="0" applyFont="1" applyFill="1" applyBorder="1" applyAlignment="1" applyProtection="1">
      <alignment horizontal="center"/>
      <protection/>
    </xf>
    <xf numFmtId="0" fontId="30" fillId="5" borderId="22" xfId="0" applyFont="1" applyFill="1" applyBorder="1" applyAlignment="1" applyProtection="1">
      <alignment horizontal="center"/>
      <protection/>
    </xf>
    <xf numFmtId="0" fontId="31" fillId="7" borderId="22" xfId="0" applyFont="1" applyFill="1" applyBorder="1" applyAlignment="1" applyProtection="1">
      <alignment horizontal="center"/>
      <protection/>
    </xf>
    <xf numFmtId="0" fontId="32" fillId="8" borderId="22" xfId="0" applyFont="1" applyFill="1" applyBorder="1" applyAlignment="1" applyProtection="1">
      <alignment horizontal="center"/>
      <protection/>
    </xf>
    <xf numFmtId="0" fontId="33" fillId="4" borderId="22" xfId="0" applyFont="1" applyFill="1" applyBorder="1" applyAlignment="1" applyProtection="1">
      <alignment horizontal="center"/>
      <protection/>
    </xf>
    <xf numFmtId="0" fontId="31" fillId="6" borderId="22" xfId="0" applyFont="1" applyFill="1" applyBorder="1" applyAlignment="1" applyProtection="1">
      <alignment horizontal="center"/>
      <protection/>
    </xf>
    <xf numFmtId="0" fontId="30" fillId="5" borderId="22" xfId="0" applyFont="1" applyFill="1" applyBorder="1" applyAlignment="1" applyProtection="1">
      <alignment horizontal="center" wrapText="1"/>
      <protection/>
    </xf>
    <xf numFmtId="0" fontId="34" fillId="5" borderId="22" xfId="0" applyFont="1" applyFill="1" applyBorder="1" applyAlignment="1" applyProtection="1">
      <alignment horizontal="center" wrapText="1"/>
      <protection/>
    </xf>
    <xf numFmtId="0" fontId="35" fillId="5" borderId="22" xfId="0" applyFont="1" applyFill="1" applyBorder="1" applyAlignment="1" applyProtection="1">
      <alignment horizontal="center" wrapText="1"/>
      <protection/>
    </xf>
    <xf numFmtId="2" fontId="36" fillId="5" borderId="22" xfId="0" applyNumberFormat="1" applyFont="1" applyFill="1" applyBorder="1" applyAlignment="1" applyProtection="1">
      <alignment horizontal="center"/>
      <protection/>
    </xf>
    <xf numFmtId="0" fontId="38" fillId="5" borderId="20" xfId="0" applyFont="1" applyFill="1" applyBorder="1" applyAlignment="1" applyProtection="1">
      <alignment horizontal="center"/>
      <protection/>
    </xf>
    <xf numFmtId="0" fontId="36" fillId="5" borderId="22" xfId="0" applyNumberFormat="1" applyFont="1" applyFill="1" applyBorder="1" applyAlignment="1" applyProtection="1">
      <alignment horizontal="center"/>
      <protection/>
    </xf>
    <xf numFmtId="0" fontId="37" fillId="5" borderId="21" xfId="0" applyFont="1" applyFill="1" applyBorder="1" applyAlignment="1" applyProtection="1">
      <alignment horizontal="center"/>
      <protection/>
    </xf>
    <xf numFmtId="0" fontId="37" fillId="0" borderId="22" xfId="0" applyFont="1" applyBorder="1" applyAlignment="1">
      <alignment/>
    </xf>
    <xf numFmtId="0" fontId="37" fillId="5" borderId="22" xfId="0" applyFont="1" applyFill="1" applyBorder="1" applyAlignment="1" applyProtection="1">
      <alignment horizontal="center"/>
      <protection locked="0"/>
    </xf>
    <xf numFmtId="2" fontId="39" fillId="9" borderId="22" xfId="0" applyNumberFormat="1" applyFont="1" applyFill="1" applyBorder="1" applyAlignment="1" applyProtection="1">
      <alignment horizontal="center"/>
      <protection locked="0"/>
    </xf>
    <xf numFmtId="2" fontId="40" fillId="9" borderId="22" xfId="0" applyNumberFormat="1" applyFont="1" applyFill="1" applyBorder="1" applyAlignment="1" applyProtection="1">
      <alignment horizontal="center"/>
      <protection locked="0"/>
    </xf>
    <xf numFmtId="2" fontId="37" fillId="0" borderId="22" xfId="0" applyNumberFormat="1" applyFont="1" applyBorder="1" applyAlignment="1" applyProtection="1">
      <alignment horizontal="center"/>
      <protection locked="0"/>
    </xf>
    <xf numFmtId="2" fontId="40" fillId="0" borderId="22" xfId="0" applyNumberFormat="1" applyFont="1" applyBorder="1" applyAlignment="1" applyProtection="1">
      <alignment horizontal="center"/>
      <protection locked="0"/>
    </xf>
    <xf numFmtId="2" fontId="39" fillId="0" borderId="22" xfId="0" applyNumberFormat="1" applyFont="1" applyBorder="1" applyAlignment="1" applyProtection="1">
      <alignment horizontal="center"/>
      <protection locked="0"/>
    </xf>
    <xf numFmtId="0" fontId="41" fillId="5" borderId="22" xfId="0" applyNumberFormat="1" applyFont="1" applyFill="1" applyBorder="1" applyAlignment="1" applyProtection="1">
      <alignment horizontal="center"/>
      <protection/>
    </xf>
    <xf numFmtId="2" fontId="36" fillId="7" borderId="22" xfId="0" applyNumberFormat="1" applyFont="1" applyFill="1" applyBorder="1" applyAlignment="1" applyProtection="1">
      <alignment horizontal="center"/>
      <protection/>
    </xf>
    <xf numFmtId="2" fontId="36" fillId="10" borderId="22" xfId="0" applyNumberFormat="1" applyFont="1" applyFill="1" applyBorder="1" applyAlignment="1" applyProtection="1">
      <alignment horizontal="center"/>
      <protection/>
    </xf>
    <xf numFmtId="2" fontId="36" fillId="8" borderId="22" xfId="0" applyNumberFormat="1" applyFont="1" applyFill="1" applyBorder="1" applyAlignment="1" applyProtection="1">
      <alignment horizontal="center"/>
      <protection/>
    </xf>
    <xf numFmtId="2" fontId="42" fillId="5" borderId="22" xfId="0" applyNumberFormat="1" applyFont="1" applyFill="1" applyBorder="1" applyAlignment="1" applyProtection="1">
      <alignment horizontal="center"/>
      <protection/>
    </xf>
    <xf numFmtId="2" fontId="42" fillId="8" borderId="22" xfId="0" applyNumberFormat="1" applyFont="1" applyFill="1" applyBorder="1" applyAlignment="1" applyProtection="1">
      <alignment horizontal="center"/>
      <protection/>
    </xf>
    <xf numFmtId="2" fontId="42" fillId="10" borderId="22" xfId="0" applyNumberFormat="1" applyFont="1" applyFill="1" applyBorder="1" applyAlignment="1" applyProtection="1">
      <alignment horizontal="center"/>
      <protection/>
    </xf>
    <xf numFmtId="2" fontId="43" fillId="8" borderId="22" xfId="0" applyNumberFormat="1" applyFont="1" applyFill="1" applyBorder="1" applyAlignment="1" applyProtection="1">
      <alignment horizontal="center"/>
      <protection/>
    </xf>
    <xf numFmtId="2" fontId="42" fillId="7" borderId="22" xfId="0" applyNumberFormat="1" applyFont="1" applyFill="1" applyBorder="1" applyAlignment="1" applyProtection="1">
      <alignment horizontal="center"/>
      <protection/>
    </xf>
    <xf numFmtId="2" fontId="41" fillId="5" borderId="22" xfId="0" applyNumberFormat="1" applyFont="1" applyFill="1" applyBorder="1" applyAlignment="1" applyProtection="1">
      <alignment horizontal="center"/>
      <protection/>
    </xf>
    <xf numFmtId="2" fontId="41" fillId="11" borderId="22" xfId="0" applyNumberFormat="1" applyFont="1" applyFill="1" applyBorder="1" applyAlignment="1" applyProtection="1">
      <alignment horizontal="center"/>
      <protection/>
    </xf>
    <xf numFmtId="0" fontId="5" fillId="5" borderId="23" xfId="0" applyFont="1" applyFill="1" applyBorder="1" applyAlignment="1" applyProtection="1">
      <alignment horizontal="center"/>
      <protection locked="0"/>
    </xf>
    <xf numFmtId="0" fontId="6" fillId="5" borderId="24" xfId="0" applyFont="1" applyFill="1" applyBorder="1" applyAlignment="1" applyProtection="1">
      <alignment horizontal="center" vertical="center" wrapText="1"/>
      <protection/>
    </xf>
    <xf numFmtId="2" fontId="12" fillId="6" borderId="24" xfId="0" applyNumberFormat="1" applyFont="1" applyFill="1" applyBorder="1" applyAlignment="1" applyProtection="1">
      <alignment horizontal="center"/>
      <protection/>
    </xf>
    <xf numFmtId="2" fontId="12" fillId="6" borderId="25" xfId="0" applyNumberFormat="1" applyFont="1" applyFill="1" applyBorder="1" applyAlignment="1" applyProtection="1">
      <alignment horizontal="center"/>
      <protection/>
    </xf>
    <xf numFmtId="0" fontId="26" fillId="7" borderId="20" xfId="0" applyFont="1" applyFill="1" applyBorder="1" applyAlignment="1" applyProtection="1">
      <alignment horizontal="center"/>
      <protection/>
    </xf>
    <xf numFmtId="0" fontId="29" fillId="5" borderId="26" xfId="0" applyFont="1" applyFill="1" applyBorder="1" applyAlignment="1" applyProtection="1">
      <alignment horizontal="center"/>
      <protection/>
    </xf>
    <xf numFmtId="0" fontId="30" fillId="5" borderId="27" xfId="0" applyFont="1" applyFill="1" applyBorder="1" applyAlignment="1" applyProtection="1">
      <alignment horizontal="center" vertical="center" wrapText="1"/>
      <protection/>
    </xf>
    <xf numFmtId="2" fontId="37" fillId="6" borderId="27" xfId="0" applyNumberFormat="1" applyFont="1" applyFill="1" applyBorder="1" applyAlignment="1" applyProtection="1">
      <alignment horizontal="center"/>
      <protection/>
    </xf>
    <xf numFmtId="0" fontId="37" fillId="5" borderId="28" xfId="0" applyFont="1" applyFill="1" applyBorder="1" applyAlignment="1" applyProtection="1">
      <alignment horizontal="center"/>
      <protection/>
    </xf>
    <xf numFmtId="0" fontId="37" fillId="0" borderId="29" xfId="0" applyFont="1" applyBorder="1" applyAlignment="1">
      <alignment/>
    </xf>
    <xf numFmtId="0" fontId="37" fillId="5" borderId="29" xfId="0" applyFont="1" applyFill="1" applyBorder="1" applyAlignment="1" applyProtection="1">
      <alignment horizontal="center"/>
      <protection locked="0"/>
    </xf>
    <xf numFmtId="2" fontId="37" fillId="0" borderId="29" xfId="0" applyNumberFormat="1" applyFont="1" applyBorder="1" applyAlignment="1" applyProtection="1">
      <alignment horizontal="center"/>
      <protection locked="0"/>
    </xf>
    <xf numFmtId="2" fontId="39" fillId="0" borderId="29" xfId="0" applyNumberFormat="1" applyFont="1" applyBorder="1" applyAlignment="1" applyProtection="1">
      <alignment horizontal="center"/>
      <protection locked="0"/>
    </xf>
    <xf numFmtId="2" fontId="40" fillId="0" borderId="29" xfId="0" applyNumberFormat="1" applyFont="1" applyBorder="1" applyAlignment="1" applyProtection="1">
      <alignment horizontal="center"/>
      <protection locked="0"/>
    </xf>
    <xf numFmtId="2" fontId="36" fillId="5" borderId="29" xfId="0" applyNumberFormat="1" applyFont="1" applyFill="1" applyBorder="1" applyAlignment="1" applyProtection="1">
      <alignment horizontal="center"/>
      <protection/>
    </xf>
    <xf numFmtId="0" fontId="36" fillId="5" borderId="29" xfId="0" applyNumberFormat="1" applyFont="1" applyFill="1" applyBorder="1" applyAlignment="1" applyProtection="1">
      <alignment horizontal="center"/>
      <protection/>
    </xf>
    <xf numFmtId="2" fontId="36" fillId="8" borderId="29" xfId="0" applyNumberFormat="1" applyFont="1" applyFill="1" applyBorder="1" applyAlignment="1" applyProtection="1">
      <alignment horizontal="center"/>
      <protection/>
    </xf>
    <xf numFmtId="2" fontId="37" fillId="6" borderId="30"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118</v>
      </c>
      <c r="K3" s="87" t="s">
        <v>119</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109</v>
      </c>
      <c r="C5" s="18"/>
      <c r="D5" s="11">
        <v>30.1</v>
      </c>
      <c r="E5" s="11">
        <v>5.26</v>
      </c>
      <c r="F5" s="11">
        <v>27.95</v>
      </c>
      <c r="G5" s="11">
        <v>5.2</v>
      </c>
      <c r="H5" s="11">
        <v>26.35</v>
      </c>
      <c r="I5" s="11">
        <v>5.24</v>
      </c>
      <c r="J5" s="11">
        <v>25.05</v>
      </c>
      <c r="K5" s="11">
        <v>5.55</v>
      </c>
      <c r="L5" s="55">
        <f aca="true" t="shared" si="0" ref="L5:L22">SUM(D5,F5,H5,J5)</f>
        <v>109.45</v>
      </c>
      <c r="M5" s="56">
        <f aca="true" t="shared" si="1" ref="M5:M22">IF(COUNT(D5,F5,H5,J5)=4,MINA(D5,F5,H5,J5),0)</f>
        <v>25.05</v>
      </c>
      <c r="N5" s="56">
        <f aca="true" t="shared" si="2" ref="N5:N22">SUM(L5-M5)</f>
        <v>84.4</v>
      </c>
      <c r="O5" s="56">
        <f aca="true" t="shared" si="3" ref="O5:O22">MAX(D5,F5,H5,J5)</f>
        <v>30.1</v>
      </c>
      <c r="P5" s="56">
        <f aca="true" t="shared" si="4" ref="P5:P22">MIN(E5,G5,I5,K5)</f>
        <v>5.2</v>
      </c>
      <c r="Q5" s="56"/>
      <c r="R5" s="56"/>
      <c r="S5" s="55">
        <v>0</v>
      </c>
      <c r="T5" s="56"/>
      <c r="U5" s="56">
        <f aca="true" t="shared" si="5" ref="U5:U22">MAX(O5,S5)</f>
        <v>30.1</v>
      </c>
      <c r="V5" s="56">
        <f aca="true" t="shared" si="6" ref="V5:V22">MIN(P5,T5)</f>
        <v>5.2</v>
      </c>
      <c r="W5" s="57">
        <f>IF(V5&lt;&gt;0,SUM($X$3/V5*12),"")</f>
        <v>200.76923076923077</v>
      </c>
      <c r="X5" s="57">
        <f>IF(V5&lt;&gt;0,SUM(3600/V5*$X$3/5280),"")</f>
        <v>11.407342657342657</v>
      </c>
    </row>
    <row r="6" spans="1:24" ht="15" thickBot="1">
      <c r="A6" s="66"/>
      <c r="B6" t="s">
        <v>106</v>
      </c>
      <c r="C6" s="15"/>
      <c r="D6" s="11">
        <v>29.5</v>
      </c>
      <c r="E6" s="11">
        <v>5.55</v>
      </c>
      <c r="F6" s="11">
        <v>24</v>
      </c>
      <c r="G6" s="11">
        <v>6.03</v>
      </c>
      <c r="H6" s="11">
        <v>25.4</v>
      </c>
      <c r="I6" s="11">
        <v>6.09</v>
      </c>
      <c r="J6" s="11">
        <v>22.8</v>
      </c>
      <c r="K6" s="11">
        <v>6.75</v>
      </c>
      <c r="L6" s="55">
        <f t="shared" si="0"/>
        <v>101.7</v>
      </c>
      <c r="M6" s="56">
        <f t="shared" si="1"/>
        <v>22.8</v>
      </c>
      <c r="N6" s="56">
        <f t="shared" si="2"/>
        <v>78.9</v>
      </c>
      <c r="O6" s="56">
        <f t="shared" si="3"/>
        <v>29.5</v>
      </c>
      <c r="P6" s="56">
        <f t="shared" si="4"/>
        <v>5.55</v>
      </c>
      <c r="Q6" s="56"/>
      <c r="R6" s="56"/>
      <c r="S6" s="55">
        <v>0</v>
      </c>
      <c r="T6" s="56"/>
      <c r="U6" s="56">
        <f t="shared" si="5"/>
        <v>29.5</v>
      </c>
      <c r="V6" s="56">
        <f t="shared" si="6"/>
        <v>5.55</v>
      </c>
      <c r="W6" s="57">
        <f aca="true" t="shared" si="7" ref="W6:W22">IF(V6&lt;&gt;0,SUM($X$3/V6*12),"")</f>
        <v>188.1081081081081</v>
      </c>
      <c r="X6" s="57">
        <f aca="true" t="shared" si="8" ref="X6:X22">IF(V6&lt;&gt;0,SUM(3600/V6*$X$3/5280),"")</f>
        <v>10.687960687960688</v>
      </c>
    </row>
    <row r="7" spans="1:24" ht="15" thickBot="1">
      <c r="A7" s="66"/>
      <c r="B7" t="s">
        <v>120</v>
      </c>
      <c r="C7" s="15"/>
      <c r="D7" s="11">
        <v>24.45</v>
      </c>
      <c r="E7" s="11">
        <v>6.04</v>
      </c>
      <c r="F7" s="11">
        <v>22.1</v>
      </c>
      <c r="G7" s="11">
        <v>6.56</v>
      </c>
      <c r="H7" s="11">
        <v>19.95</v>
      </c>
      <c r="I7" s="11">
        <v>5.23</v>
      </c>
      <c r="J7" s="11">
        <v>27.25</v>
      </c>
      <c r="K7" s="11">
        <v>5.93</v>
      </c>
      <c r="L7" s="55">
        <f t="shared" si="0"/>
        <v>93.75</v>
      </c>
      <c r="M7" s="56">
        <f t="shared" si="1"/>
        <v>19.95</v>
      </c>
      <c r="N7" s="56">
        <f t="shared" si="2"/>
        <v>73.8</v>
      </c>
      <c r="O7" s="56">
        <f t="shared" si="3"/>
        <v>27.25</v>
      </c>
      <c r="P7" s="56">
        <f t="shared" si="4"/>
        <v>5.23</v>
      </c>
      <c r="Q7" s="56"/>
      <c r="R7" s="56"/>
      <c r="S7" s="55">
        <v>0</v>
      </c>
      <c r="T7" s="56"/>
      <c r="U7" s="56">
        <f t="shared" si="5"/>
        <v>27.25</v>
      </c>
      <c r="V7" s="56">
        <f t="shared" si="6"/>
        <v>5.23</v>
      </c>
      <c r="W7" s="57">
        <f t="shared" si="7"/>
        <v>199.6175908221797</v>
      </c>
      <c r="X7" s="57">
        <f t="shared" si="8"/>
        <v>11.341908569442028</v>
      </c>
    </row>
    <row r="8" spans="1:24" ht="15" thickBot="1">
      <c r="A8" s="66"/>
      <c r="B8" t="s">
        <v>105</v>
      </c>
      <c r="C8" s="15"/>
      <c r="D8" s="11">
        <v>22.9</v>
      </c>
      <c r="E8" s="11">
        <v>6.55</v>
      </c>
      <c r="F8" s="11">
        <v>21.95</v>
      </c>
      <c r="G8" s="11">
        <v>6.15</v>
      </c>
      <c r="H8" s="11">
        <v>21.25</v>
      </c>
      <c r="I8" s="11">
        <v>6.35</v>
      </c>
      <c r="J8" s="11">
        <v>20</v>
      </c>
      <c r="K8" s="11">
        <v>6.96</v>
      </c>
      <c r="L8" s="55">
        <f t="shared" si="0"/>
        <v>86.1</v>
      </c>
      <c r="M8" s="56">
        <f t="shared" si="1"/>
        <v>20</v>
      </c>
      <c r="N8" s="56">
        <f t="shared" si="2"/>
        <v>66.1</v>
      </c>
      <c r="O8" s="56">
        <f t="shared" si="3"/>
        <v>22.9</v>
      </c>
      <c r="P8" s="56">
        <f t="shared" si="4"/>
        <v>6.15</v>
      </c>
      <c r="Q8" s="56"/>
      <c r="R8" s="56"/>
      <c r="S8" s="55">
        <v>0</v>
      </c>
      <c r="T8" s="56"/>
      <c r="U8" s="56">
        <f t="shared" si="5"/>
        <v>22.9</v>
      </c>
      <c r="V8" s="56">
        <f t="shared" si="6"/>
        <v>6.15</v>
      </c>
      <c r="W8" s="57">
        <f t="shared" si="7"/>
        <v>169.7560975609756</v>
      </c>
      <c r="X8" s="57">
        <f t="shared" si="8"/>
        <v>9.645232815964523</v>
      </c>
    </row>
    <row r="9" spans="1:24" ht="15" thickBot="1">
      <c r="A9" s="66"/>
      <c r="B9" t="s">
        <v>123</v>
      </c>
      <c r="C9" s="15"/>
      <c r="D9" s="11">
        <v>20.9</v>
      </c>
      <c r="E9" s="11">
        <v>7.95</v>
      </c>
      <c r="F9" s="11">
        <v>19.95</v>
      </c>
      <c r="G9" s="11">
        <v>8.19</v>
      </c>
      <c r="H9" s="11">
        <v>20.4</v>
      </c>
      <c r="I9" s="11">
        <v>8.32</v>
      </c>
      <c r="J9" s="11">
        <v>18</v>
      </c>
      <c r="K9" s="11">
        <v>8.5</v>
      </c>
      <c r="L9" s="55">
        <f t="shared" si="0"/>
        <v>79.25</v>
      </c>
      <c r="M9" s="56">
        <f t="shared" si="1"/>
        <v>18</v>
      </c>
      <c r="N9" s="56">
        <f t="shared" si="2"/>
        <v>61.25</v>
      </c>
      <c r="O9" s="56">
        <f t="shared" si="3"/>
        <v>20.9</v>
      </c>
      <c r="P9" s="56">
        <f t="shared" si="4"/>
        <v>7.95</v>
      </c>
      <c r="Q9" s="56"/>
      <c r="R9" s="56"/>
      <c r="S9" s="55">
        <v>0</v>
      </c>
      <c r="T9" s="56"/>
      <c r="U9" s="56">
        <f t="shared" si="5"/>
        <v>20.9</v>
      </c>
      <c r="V9" s="56">
        <f t="shared" si="6"/>
        <v>7.95</v>
      </c>
      <c r="W9" s="57">
        <f t="shared" si="7"/>
        <v>131.32075471698113</v>
      </c>
      <c r="X9" s="57">
        <f t="shared" si="8"/>
        <v>7.461406518010291</v>
      </c>
    </row>
    <row r="10" spans="1:24" ht="15" thickBot="1">
      <c r="A10" s="66"/>
      <c r="B10" t="s">
        <v>111</v>
      </c>
      <c r="C10" s="15"/>
      <c r="D10" s="11">
        <v>20.8</v>
      </c>
      <c r="E10" s="11">
        <v>7.71</v>
      </c>
      <c r="F10" s="11">
        <v>18.9</v>
      </c>
      <c r="G10" s="11">
        <v>8.27</v>
      </c>
      <c r="H10" s="11">
        <v>20.25</v>
      </c>
      <c r="I10" s="11">
        <v>8.23</v>
      </c>
      <c r="J10" s="11">
        <v>17.4</v>
      </c>
      <c r="K10" s="11">
        <v>8.69</v>
      </c>
      <c r="L10" s="55">
        <f t="shared" si="0"/>
        <v>77.35</v>
      </c>
      <c r="M10" s="56">
        <f t="shared" si="1"/>
        <v>17.4</v>
      </c>
      <c r="N10" s="56">
        <f t="shared" si="2"/>
        <v>59.949999999999996</v>
      </c>
      <c r="O10" s="56">
        <f t="shared" si="3"/>
        <v>20.8</v>
      </c>
      <c r="P10" s="56">
        <f t="shared" si="4"/>
        <v>7.71</v>
      </c>
      <c r="Q10" s="56"/>
      <c r="R10" s="56"/>
      <c r="S10" s="55">
        <v>0</v>
      </c>
      <c r="T10" s="56"/>
      <c r="U10" s="56">
        <f t="shared" si="5"/>
        <v>20.8</v>
      </c>
      <c r="V10" s="56">
        <f t="shared" si="6"/>
        <v>7.71</v>
      </c>
      <c r="W10" s="57">
        <f t="shared" si="7"/>
        <v>135.40856031128405</v>
      </c>
      <c r="X10" s="57">
        <f t="shared" si="8"/>
        <v>7.693668199504775</v>
      </c>
    </row>
    <row r="11" spans="1:24" ht="15" thickBot="1">
      <c r="A11" s="66"/>
      <c r="B11" t="s">
        <v>121</v>
      </c>
      <c r="C11" s="15"/>
      <c r="D11" s="11">
        <v>19.3</v>
      </c>
      <c r="E11" s="11">
        <v>8.52</v>
      </c>
      <c r="F11" s="11">
        <v>19.95</v>
      </c>
      <c r="G11" s="11">
        <v>8.36</v>
      </c>
      <c r="H11" s="11">
        <v>18.75</v>
      </c>
      <c r="I11" s="11">
        <v>8.41</v>
      </c>
      <c r="J11" s="11">
        <v>19.55</v>
      </c>
      <c r="K11" s="11">
        <v>8.42</v>
      </c>
      <c r="L11" s="55">
        <f t="shared" si="0"/>
        <v>77.55</v>
      </c>
      <c r="M11" s="56">
        <f t="shared" si="1"/>
        <v>18.75</v>
      </c>
      <c r="N11" s="56">
        <f t="shared" si="2"/>
        <v>58.8</v>
      </c>
      <c r="O11" s="56">
        <f t="shared" si="3"/>
        <v>19.95</v>
      </c>
      <c r="P11" s="56">
        <f t="shared" si="4"/>
        <v>8.36</v>
      </c>
      <c r="Q11" s="56"/>
      <c r="R11" s="56"/>
      <c r="S11" s="55">
        <v>0</v>
      </c>
      <c r="T11" s="56"/>
      <c r="U11" s="56">
        <f t="shared" si="5"/>
        <v>19.95</v>
      </c>
      <c r="V11" s="56">
        <f t="shared" si="6"/>
        <v>8.36</v>
      </c>
      <c r="W11" s="57">
        <f t="shared" si="7"/>
        <v>124.88038277511963</v>
      </c>
      <c r="X11" s="57">
        <f t="shared" si="8"/>
        <v>7.095476294040888</v>
      </c>
    </row>
    <row r="12" spans="1:24" ht="15" thickBot="1">
      <c r="A12" s="66"/>
      <c r="B12" t="s">
        <v>114</v>
      </c>
      <c r="C12" s="15"/>
      <c r="D12" s="11">
        <v>18.8</v>
      </c>
      <c r="E12" s="11">
        <v>8.58</v>
      </c>
      <c r="F12" s="11">
        <v>18.2</v>
      </c>
      <c r="G12" s="11">
        <v>8.9</v>
      </c>
      <c r="H12" s="11">
        <v>19.7</v>
      </c>
      <c r="I12" s="11">
        <v>8.78</v>
      </c>
      <c r="J12" s="11">
        <v>8.65</v>
      </c>
      <c r="K12" s="11">
        <v>9.72</v>
      </c>
      <c r="L12" s="55">
        <f t="shared" si="0"/>
        <v>65.35000000000001</v>
      </c>
      <c r="M12" s="56">
        <f t="shared" si="1"/>
        <v>8.65</v>
      </c>
      <c r="N12" s="56">
        <f t="shared" si="2"/>
        <v>56.70000000000001</v>
      </c>
      <c r="O12" s="56">
        <f t="shared" si="3"/>
        <v>19.7</v>
      </c>
      <c r="P12" s="56">
        <f t="shared" si="4"/>
        <v>8.58</v>
      </c>
      <c r="Q12" s="56"/>
      <c r="R12" s="56"/>
      <c r="S12" s="55">
        <v>0</v>
      </c>
      <c r="T12" s="56"/>
      <c r="U12" s="56">
        <f t="shared" si="5"/>
        <v>19.7</v>
      </c>
      <c r="V12" s="56">
        <f t="shared" si="6"/>
        <v>8.58</v>
      </c>
      <c r="W12" s="57">
        <f t="shared" si="7"/>
        <v>121.67832167832168</v>
      </c>
      <c r="X12" s="57">
        <f t="shared" si="8"/>
        <v>6.913541004450096</v>
      </c>
    </row>
    <row r="13" spans="1:24" ht="15" thickBot="1">
      <c r="A13" s="66"/>
      <c r="B13" t="s">
        <v>124</v>
      </c>
      <c r="C13" s="15"/>
      <c r="D13" s="11">
        <v>18.95</v>
      </c>
      <c r="E13" s="11">
        <v>9.13</v>
      </c>
      <c r="F13" s="11">
        <v>18.25</v>
      </c>
      <c r="G13" s="11">
        <v>8.96</v>
      </c>
      <c r="H13" s="11">
        <v>17.45</v>
      </c>
      <c r="I13" s="11">
        <v>9.09</v>
      </c>
      <c r="J13" s="11">
        <v>15.4</v>
      </c>
      <c r="K13" s="11">
        <v>9.23</v>
      </c>
      <c r="L13" s="55">
        <f t="shared" si="0"/>
        <v>70.05000000000001</v>
      </c>
      <c r="M13" s="56">
        <f t="shared" si="1"/>
        <v>15.4</v>
      </c>
      <c r="N13" s="56">
        <f t="shared" si="2"/>
        <v>54.65000000000001</v>
      </c>
      <c r="O13" s="56">
        <f t="shared" si="3"/>
        <v>18.95</v>
      </c>
      <c r="P13" s="56">
        <f t="shared" si="4"/>
        <v>8.96</v>
      </c>
      <c r="Q13" s="56"/>
      <c r="R13" s="56"/>
      <c r="S13" s="55">
        <v>0</v>
      </c>
      <c r="T13" s="56"/>
      <c r="U13" s="56">
        <f t="shared" si="5"/>
        <v>18.95</v>
      </c>
      <c r="V13" s="56">
        <f t="shared" si="6"/>
        <v>8.96</v>
      </c>
      <c r="W13" s="57">
        <f t="shared" si="7"/>
        <v>116.51785714285712</v>
      </c>
      <c r="X13" s="57">
        <f t="shared" si="8"/>
        <v>6.620332792207791</v>
      </c>
    </row>
    <row r="14" spans="1:24" ht="15" thickBot="1">
      <c r="A14" s="66"/>
      <c r="B14" t="s">
        <v>112</v>
      </c>
      <c r="C14" s="15"/>
      <c r="D14" s="11">
        <v>14.95</v>
      </c>
      <c r="E14" s="11">
        <v>8.48</v>
      </c>
      <c r="F14" s="11">
        <v>16.95</v>
      </c>
      <c r="G14" s="11">
        <v>9.08</v>
      </c>
      <c r="H14" s="11">
        <v>18.1</v>
      </c>
      <c r="I14" s="11">
        <v>8.47</v>
      </c>
      <c r="J14" s="11">
        <v>17.85</v>
      </c>
      <c r="K14" s="11">
        <v>8.78</v>
      </c>
      <c r="L14" s="55">
        <f t="shared" si="0"/>
        <v>67.85</v>
      </c>
      <c r="M14" s="56">
        <f t="shared" si="1"/>
        <v>14.95</v>
      </c>
      <c r="N14" s="56">
        <f t="shared" si="2"/>
        <v>52.89999999999999</v>
      </c>
      <c r="O14" s="56">
        <f t="shared" si="3"/>
        <v>18.1</v>
      </c>
      <c r="P14" s="56">
        <f t="shared" si="4"/>
        <v>8.47</v>
      </c>
      <c r="Q14" s="56"/>
      <c r="R14" s="56"/>
      <c r="S14" s="55">
        <v>0</v>
      </c>
      <c r="T14" s="56"/>
      <c r="U14" s="56">
        <f t="shared" si="5"/>
        <v>18.1</v>
      </c>
      <c r="V14" s="56">
        <f t="shared" si="6"/>
        <v>8.47</v>
      </c>
      <c r="W14" s="57">
        <f t="shared" si="7"/>
        <v>123.25855962219597</v>
      </c>
      <c r="X14" s="57">
        <f t="shared" si="8"/>
        <v>7.003327251261135</v>
      </c>
    </row>
    <row r="15" spans="1:24" ht="15" thickBot="1">
      <c r="A15" s="66"/>
      <c r="B15" t="s">
        <v>103</v>
      </c>
      <c r="C15" s="15"/>
      <c r="D15" s="11">
        <v>0</v>
      </c>
      <c r="E15" s="11">
        <v>0</v>
      </c>
      <c r="F15" s="11">
        <v>23.8</v>
      </c>
      <c r="G15" s="11">
        <v>6.66</v>
      </c>
      <c r="H15" s="11">
        <v>22.4</v>
      </c>
      <c r="I15" s="11">
        <v>6.37</v>
      </c>
      <c r="J15" s="11">
        <v>0</v>
      </c>
      <c r="K15" s="11">
        <v>0</v>
      </c>
      <c r="L15" s="55">
        <f t="shared" si="0"/>
        <v>46.2</v>
      </c>
      <c r="M15" s="56">
        <f t="shared" si="1"/>
        <v>0</v>
      </c>
      <c r="N15" s="56">
        <f t="shared" si="2"/>
        <v>46.2</v>
      </c>
      <c r="O15" s="56">
        <f t="shared" si="3"/>
        <v>23.8</v>
      </c>
      <c r="P15" s="56">
        <f t="shared" si="4"/>
        <v>0</v>
      </c>
      <c r="Q15" s="56"/>
      <c r="R15" s="56"/>
      <c r="S15" s="55">
        <v>0</v>
      </c>
      <c r="T15" s="56"/>
      <c r="U15" s="56">
        <f t="shared" si="5"/>
        <v>23.8</v>
      </c>
      <c r="V15" s="56">
        <f t="shared" si="6"/>
        <v>0</v>
      </c>
      <c r="W15" s="57">
        <f t="shared" si="7"/>
      </c>
      <c r="X15" s="57">
        <f t="shared" si="8"/>
      </c>
    </row>
    <row r="16" spans="1:24" ht="15" thickBot="1">
      <c r="A16" s="66"/>
      <c r="B16" t="s">
        <v>107</v>
      </c>
      <c r="C16" s="15"/>
      <c r="D16" s="11">
        <v>0</v>
      </c>
      <c r="E16" s="11">
        <v>0</v>
      </c>
      <c r="F16" s="11">
        <v>22</v>
      </c>
      <c r="G16" s="11">
        <v>6.19</v>
      </c>
      <c r="H16" s="11">
        <v>20.2</v>
      </c>
      <c r="I16" s="11">
        <v>5.89</v>
      </c>
      <c r="J16" s="11">
        <v>0</v>
      </c>
      <c r="K16" s="11">
        <v>0</v>
      </c>
      <c r="L16" s="55">
        <f t="shared" si="0"/>
        <v>42.2</v>
      </c>
      <c r="M16" s="56">
        <f t="shared" si="1"/>
        <v>0</v>
      </c>
      <c r="N16" s="56">
        <f t="shared" si="2"/>
        <v>42.2</v>
      </c>
      <c r="O16" s="56">
        <f t="shared" si="3"/>
        <v>22</v>
      </c>
      <c r="P16" s="56">
        <f t="shared" si="4"/>
        <v>0</v>
      </c>
      <c r="Q16" s="56"/>
      <c r="R16" s="56"/>
      <c r="S16" s="55">
        <v>0</v>
      </c>
      <c r="T16" s="56"/>
      <c r="U16" s="56">
        <f t="shared" si="5"/>
        <v>22</v>
      </c>
      <c r="V16" s="56">
        <f t="shared" si="6"/>
        <v>0</v>
      </c>
      <c r="W16" s="57">
        <f t="shared" si="7"/>
      </c>
      <c r="X16" s="57">
        <f t="shared" si="8"/>
      </c>
    </row>
    <row r="17" spans="1:24" ht="15" thickBot="1">
      <c r="A17" s="66"/>
      <c r="B17" t="s">
        <v>104</v>
      </c>
      <c r="C17" s="15"/>
      <c r="D17" s="11">
        <v>21.35</v>
      </c>
      <c r="E17" s="11">
        <v>6.23</v>
      </c>
      <c r="F17" s="11">
        <v>20.85</v>
      </c>
      <c r="G17" s="11">
        <v>6.73</v>
      </c>
      <c r="H17" s="11">
        <v>0</v>
      </c>
      <c r="I17" s="11">
        <v>0</v>
      </c>
      <c r="J17" s="11">
        <v>0</v>
      </c>
      <c r="K17" s="11">
        <v>0</v>
      </c>
      <c r="L17" s="55">
        <f t="shared" si="0"/>
        <v>42.2</v>
      </c>
      <c r="M17" s="56">
        <f t="shared" si="1"/>
        <v>0</v>
      </c>
      <c r="N17" s="56">
        <f t="shared" si="2"/>
        <v>42.2</v>
      </c>
      <c r="O17" s="56">
        <f t="shared" si="3"/>
        <v>21.35</v>
      </c>
      <c r="P17" s="56">
        <f t="shared" si="4"/>
        <v>0</v>
      </c>
      <c r="Q17" s="56"/>
      <c r="R17" s="56"/>
      <c r="S17" s="55">
        <v>0</v>
      </c>
      <c r="T17" s="56"/>
      <c r="U17" s="56">
        <f t="shared" si="5"/>
        <v>21.35</v>
      </c>
      <c r="V17" s="56">
        <f t="shared" si="6"/>
        <v>0</v>
      </c>
      <c r="W17" s="57">
        <f t="shared" si="7"/>
      </c>
      <c r="X17" s="57">
        <f t="shared" si="8"/>
      </c>
    </row>
    <row r="18" spans="1:24" ht="15" thickBot="1">
      <c r="A18" s="66"/>
      <c r="B18" t="s">
        <v>110</v>
      </c>
      <c r="C18" s="15"/>
      <c r="D18" s="11">
        <v>0</v>
      </c>
      <c r="E18" s="11">
        <v>0</v>
      </c>
      <c r="F18" s="11">
        <v>0</v>
      </c>
      <c r="G18" s="11">
        <v>0</v>
      </c>
      <c r="H18" s="11">
        <v>19.5</v>
      </c>
      <c r="I18" s="11">
        <v>7.69</v>
      </c>
      <c r="J18" s="11">
        <v>17.3</v>
      </c>
      <c r="K18" s="11">
        <v>8.82</v>
      </c>
      <c r="L18" s="55">
        <f t="shared" si="0"/>
        <v>36.8</v>
      </c>
      <c r="M18" s="56">
        <f t="shared" si="1"/>
        <v>0</v>
      </c>
      <c r="N18" s="56">
        <f t="shared" si="2"/>
        <v>36.8</v>
      </c>
      <c r="O18" s="56">
        <f t="shared" si="3"/>
        <v>19.5</v>
      </c>
      <c r="P18" s="56">
        <f t="shared" si="4"/>
        <v>0</v>
      </c>
      <c r="Q18" s="56"/>
      <c r="R18" s="56"/>
      <c r="S18" s="55">
        <v>0</v>
      </c>
      <c r="T18" s="56"/>
      <c r="U18" s="56">
        <f t="shared" si="5"/>
        <v>19.5</v>
      </c>
      <c r="V18" s="56">
        <f t="shared" si="6"/>
        <v>0</v>
      </c>
      <c r="W18" s="57">
        <f t="shared" si="7"/>
      </c>
      <c r="X18" s="57">
        <f t="shared" si="8"/>
      </c>
    </row>
    <row r="19" spans="1:24" ht="15" thickBot="1">
      <c r="A19" s="66"/>
      <c r="B19" t="s">
        <v>102</v>
      </c>
      <c r="C19" s="15"/>
      <c r="D19" s="11">
        <v>19.4</v>
      </c>
      <c r="E19" s="11">
        <v>8.04</v>
      </c>
      <c r="F19" s="11">
        <v>0</v>
      </c>
      <c r="G19" s="11">
        <v>0</v>
      </c>
      <c r="H19" s="11">
        <v>0</v>
      </c>
      <c r="I19" s="11">
        <v>0</v>
      </c>
      <c r="J19" s="11">
        <v>16.45</v>
      </c>
      <c r="K19" s="11">
        <v>8.76</v>
      </c>
      <c r="L19" s="55">
        <f t="shared" si="0"/>
        <v>35.849999999999994</v>
      </c>
      <c r="M19" s="56">
        <f t="shared" si="1"/>
        <v>0</v>
      </c>
      <c r="N19" s="56">
        <f t="shared" si="2"/>
        <v>35.849999999999994</v>
      </c>
      <c r="O19" s="56">
        <f t="shared" si="3"/>
        <v>19.4</v>
      </c>
      <c r="P19" s="56">
        <f t="shared" si="4"/>
        <v>0</v>
      </c>
      <c r="Q19" s="56"/>
      <c r="R19" s="56"/>
      <c r="S19" s="55">
        <v>0</v>
      </c>
      <c r="T19" s="56"/>
      <c r="U19" s="56">
        <f t="shared" si="5"/>
        <v>19.4</v>
      </c>
      <c r="V19" s="56">
        <f t="shared" si="6"/>
        <v>0</v>
      </c>
      <c r="W19" s="57">
        <f t="shared" si="7"/>
      </c>
      <c r="X19" s="57">
        <f t="shared" si="8"/>
      </c>
    </row>
    <row r="20" spans="1:24" ht="15" thickBot="1">
      <c r="A20" s="66"/>
      <c r="B20" t="s">
        <v>122</v>
      </c>
      <c r="C20" s="15"/>
      <c r="D20" s="11">
        <v>0</v>
      </c>
      <c r="E20" s="11">
        <v>0</v>
      </c>
      <c r="F20" s="11">
        <v>0</v>
      </c>
      <c r="G20" s="11">
        <v>0</v>
      </c>
      <c r="H20" s="11">
        <v>16.35</v>
      </c>
      <c r="I20" s="11">
        <v>7.39</v>
      </c>
      <c r="J20" s="11">
        <v>16.35</v>
      </c>
      <c r="K20" s="11">
        <v>7.92</v>
      </c>
      <c r="L20" s="55">
        <f t="shared" si="0"/>
        <v>32.7</v>
      </c>
      <c r="M20" s="56">
        <f t="shared" si="1"/>
        <v>0</v>
      </c>
      <c r="N20" s="56">
        <f t="shared" si="2"/>
        <v>32.7</v>
      </c>
      <c r="O20" s="56">
        <f t="shared" si="3"/>
        <v>16.35</v>
      </c>
      <c r="P20" s="56">
        <f t="shared" si="4"/>
        <v>0</v>
      </c>
      <c r="Q20" s="56"/>
      <c r="R20" s="56"/>
      <c r="S20" s="55">
        <v>0</v>
      </c>
      <c r="T20" s="56"/>
      <c r="U20" s="56">
        <f t="shared" si="5"/>
        <v>16.35</v>
      </c>
      <c r="V20" s="56">
        <f t="shared" si="6"/>
        <v>0</v>
      </c>
      <c r="W20" s="57">
        <f t="shared" si="7"/>
      </c>
      <c r="X20" s="57">
        <f t="shared" si="8"/>
      </c>
    </row>
    <row r="21" spans="1:24" ht="15" thickBot="1">
      <c r="A21" s="66"/>
      <c r="B21" t="s">
        <v>108</v>
      </c>
      <c r="C21" s="15"/>
      <c r="D21" s="11">
        <v>17.05</v>
      </c>
      <c r="E21" s="11">
        <v>9.99</v>
      </c>
      <c r="F21" s="11">
        <v>0</v>
      </c>
      <c r="G21" s="11">
        <v>0</v>
      </c>
      <c r="H21" s="11">
        <v>0</v>
      </c>
      <c r="I21" s="11">
        <v>0</v>
      </c>
      <c r="J21" s="11">
        <v>14.5</v>
      </c>
      <c r="K21" s="11">
        <v>10.37</v>
      </c>
      <c r="L21" s="55">
        <f t="shared" si="0"/>
        <v>31.55</v>
      </c>
      <c r="M21" s="56">
        <f t="shared" si="1"/>
        <v>0</v>
      </c>
      <c r="N21" s="56">
        <f t="shared" si="2"/>
        <v>31.55</v>
      </c>
      <c r="O21" s="56">
        <f t="shared" si="3"/>
        <v>17.05</v>
      </c>
      <c r="P21" s="56">
        <f t="shared" si="4"/>
        <v>0</v>
      </c>
      <c r="Q21" s="56"/>
      <c r="R21" s="56"/>
      <c r="S21" s="55">
        <v>0</v>
      </c>
      <c r="T21" s="56"/>
      <c r="U21" s="56">
        <f t="shared" si="5"/>
        <v>17.05</v>
      </c>
      <c r="V21" s="56">
        <f t="shared" si="6"/>
        <v>0</v>
      </c>
      <c r="W21" s="57">
        <f t="shared" si="7"/>
      </c>
      <c r="X21" s="57">
        <f t="shared" si="8"/>
      </c>
    </row>
    <row r="22" spans="1:24" ht="15">
      <c r="A22" s="66"/>
      <c r="B22" t="s">
        <v>113</v>
      </c>
      <c r="C22" s="15"/>
      <c r="D22" s="11">
        <v>12.55</v>
      </c>
      <c r="E22" s="11">
        <v>9.88</v>
      </c>
      <c r="F22" s="11">
        <v>12.7</v>
      </c>
      <c r="G22" s="11">
        <v>11</v>
      </c>
      <c r="H22" s="11">
        <v>0</v>
      </c>
      <c r="I22" s="11">
        <v>0</v>
      </c>
      <c r="J22" s="11">
        <v>0</v>
      </c>
      <c r="K22" s="11">
        <v>0</v>
      </c>
      <c r="L22" s="55">
        <f t="shared" si="0"/>
        <v>25.25</v>
      </c>
      <c r="M22" s="56">
        <f t="shared" si="1"/>
        <v>0</v>
      </c>
      <c r="N22" s="56">
        <f t="shared" si="2"/>
        <v>25.25</v>
      </c>
      <c r="O22" s="56">
        <f t="shared" si="3"/>
        <v>12.7</v>
      </c>
      <c r="P22" s="56">
        <f t="shared" si="4"/>
        <v>0</v>
      </c>
      <c r="Q22" s="56"/>
      <c r="R22" s="56"/>
      <c r="S22" s="55">
        <v>0</v>
      </c>
      <c r="T22" s="56"/>
      <c r="U22" s="56">
        <f t="shared" si="5"/>
        <v>12.7</v>
      </c>
      <c r="V22" s="56">
        <f t="shared" si="6"/>
        <v>0</v>
      </c>
      <c r="W22" s="57">
        <f t="shared" si="7"/>
      </c>
      <c r="X22" s="57">
        <f t="shared" si="8"/>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4</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IF(MIN(D7,E7,H7,I7,P7:Q7,L7,M7)&gt;=0.01,"OK","")</f>
      </c>
      <c r="B7" s="3">
        <v>1</v>
      </c>
      <c r="C7" t="s">
        <v>114</v>
      </c>
      <c r="D7" s="11">
        <v>0</v>
      </c>
      <c r="E7" s="11">
        <v>0</v>
      </c>
      <c r="F7" s="2"/>
      <c r="G7" t="s">
        <v>117</v>
      </c>
      <c r="H7" s="11">
        <v>0</v>
      </c>
      <c r="I7" s="11">
        <v>0</v>
      </c>
      <c r="J7" s="1"/>
      <c r="K7" t="s">
        <v>116</v>
      </c>
      <c r="L7" s="11">
        <v>0</v>
      </c>
      <c r="M7" s="11">
        <v>0</v>
      </c>
      <c r="N7" s="1"/>
      <c r="O7" t="s">
        <v>115</v>
      </c>
      <c r="P7" s="11">
        <v>0</v>
      </c>
      <c r="Q7" s="11">
        <v>0</v>
      </c>
      <c r="R7" s="17">
        <f>IF(((SUM(D7:N7))*100)&lt;&gt;INT((SUM(D7:N7)*100)),"Too many dec places","")</f>
      </c>
      <c r="S7" s="20"/>
      <c r="T7" s="20"/>
      <c r="U7" s="20"/>
      <c r="V7" s="20"/>
      <c r="W7" s="20"/>
      <c r="X7" s="20"/>
      <c r="Y7" s="20"/>
      <c r="Z7" s="20"/>
      <c r="AA7" s="20"/>
      <c r="AB7" s="20"/>
      <c r="AC7" s="20"/>
      <c r="AD7" s="20"/>
      <c r="AE7" s="20"/>
    </row>
    <row r="8" spans="1:31" ht="12.75">
      <c r="A8" s="3">
        <f>IF(MIN(D8,E8,H8,I8,P8:Q8,L8,M8)&gt;=0.01,"OK","")</f>
      </c>
      <c r="B8" s="21">
        <v>2</v>
      </c>
      <c r="C8" t="s">
        <v>115</v>
      </c>
      <c r="D8" s="11">
        <v>0</v>
      </c>
      <c r="E8" s="11">
        <v>0</v>
      </c>
      <c r="F8" s="13"/>
      <c r="G8" t="s">
        <v>114</v>
      </c>
      <c r="H8" s="11">
        <v>0</v>
      </c>
      <c r="I8" s="11">
        <v>0</v>
      </c>
      <c r="J8" s="22"/>
      <c r="K8" t="s">
        <v>117</v>
      </c>
      <c r="L8" s="11">
        <v>0</v>
      </c>
      <c r="M8" s="11">
        <v>0</v>
      </c>
      <c r="N8" s="22"/>
      <c r="O8" t="s">
        <v>116</v>
      </c>
      <c r="P8" s="11">
        <v>0</v>
      </c>
      <c r="Q8" s="11">
        <v>0</v>
      </c>
      <c r="R8" s="17">
        <f>IF(((SUM(D8:N8))*100)&lt;&gt;INT((SUM(D8:N8)*100)),"Too many dec places","")</f>
      </c>
      <c r="S8" s="20"/>
      <c r="T8" s="20"/>
      <c r="U8" s="20"/>
      <c r="V8" s="20"/>
      <c r="W8" s="20"/>
      <c r="X8" s="20"/>
      <c r="Y8" s="20"/>
      <c r="Z8" s="20"/>
      <c r="AA8" s="20"/>
      <c r="AB8" s="20"/>
      <c r="AC8" s="20"/>
      <c r="AD8" s="20"/>
      <c r="AE8" s="20"/>
    </row>
    <row r="9" spans="1:31" ht="12.75">
      <c r="A9" s="3">
        <f>IF(MIN(D9,E9,H9,I9,P9:Q9,L9,M9)&gt;=0.01,"OK","")</f>
      </c>
      <c r="B9" s="21">
        <v>3</v>
      </c>
      <c r="C9" t="s">
        <v>116</v>
      </c>
      <c r="D9" s="11">
        <v>0</v>
      </c>
      <c r="E9" s="11">
        <v>0</v>
      </c>
      <c r="F9" s="20"/>
      <c r="G9" t="s">
        <v>115</v>
      </c>
      <c r="H9" s="11">
        <v>0</v>
      </c>
      <c r="I9" s="11">
        <v>0</v>
      </c>
      <c r="J9" s="22"/>
      <c r="K9" t="s">
        <v>114</v>
      </c>
      <c r="L9" s="11">
        <v>0</v>
      </c>
      <c r="M9" s="11">
        <v>0</v>
      </c>
      <c r="N9" s="22"/>
      <c r="O9" t="s">
        <v>117</v>
      </c>
      <c r="P9" s="11">
        <v>0</v>
      </c>
      <c r="Q9" s="11">
        <v>0</v>
      </c>
      <c r="R9" s="17">
        <f>IF(((SUM(D9:N9))*100)&lt;&gt;INT((SUM(D9:N9)*100)),"Too many dec places","")</f>
      </c>
      <c r="S9" s="20"/>
      <c r="T9" s="20"/>
      <c r="U9" s="20"/>
      <c r="V9" s="20"/>
      <c r="W9" s="20"/>
      <c r="X9" s="20"/>
      <c r="Y9" s="20"/>
      <c r="Z9" s="20"/>
      <c r="AA9" s="20"/>
      <c r="AB9" s="20"/>
      <c r="AC9" s="20"/>
      <c r="AD9" s="20"/>
      <c r="AE9" s="20"/>
    </row>
    <row r="10" spans="1:31" ht="12.75">
      <c r="A10" s="3">
        <f>IF(MIN(D10,E10,H10,I10,P10:Q10,L10,M10)&gt;=0.01,"OK","")</f>
      </c>
      <c r="B10" s="21">
        <v>4</v>
      </c>
      <c r="C10" t="s">
        <v>117</v>
      </c>
      <c r="D10" s="11">
        <v>0</v>
      </c>
      <c r="E10" s="11">
        <v>0</v>
      </c>
      <c r="F10" s="20"/>
      <c r="G10" t="s">
        <v>116</v>
      </c>
      <c r="H10" s="11">
        <v>0</v>
      </c>
      <c r="I10" s="11">
        <v>0</v>
      </c>
      <c r="J10" s="22"/>
      <c r="K10" t="s">
        <v>115</v>
      </c>
      <c r="L10" s="11">
        <v>0</v>
      </c>
      <c r="M10" s="11">
        <v>0</v>
      </c>
      <c r="N10" s="22"/>
      <c r="O10" t="s">
        <v>114</v>
      </c>
      <c r="P10" s="11">
        <v>0</v>
      </c>
      <c r="Q10" s="11">
        <v>0</v>
      </c>
      <c r="R10" s="17">
        <f>IF(((SUM(D10:N10))*100)&lt;&gt;INT((SUM(D10:N10)*100)),"Too many dec places","")</f>
      </c>
      <c r="S10" s="20"/>
      <c r="T10" s="20"/>
      <c r="U10" s="20"/>
      <c r="V10" s="20"/>
      <c r="W10" s="20"/>
      <c r="X10" s="20"/>
      <c r="Y10" s="20"/>
      <c r="Z10" s="20"/>
      <c r="AA10" s="20"/>
      <c r="AB10" s="20"/>
      <c r="AC10" s="20"/>
      <c r="AD10" s="20"/>
      <c r="AE10" s="20"/>
    </row>
    <row r="11" spans="1:37" ht="12.75">
      <c r="A11" s="3"/>
      <c r="B11" s="21"/>
      <c r="C11"/>
      <c r="D11" s="11"/>
      <c r="E11" s="11"/>
      <c r="F11" s="13"/>
      <c r="G11"/>
      <c r="H11" s="11"/>
      <c r="I11" s="11"/>
      <c r="J11" s="22"/>
      <c r="K11"/>
      <c r="L11" s="11"/>
      <c r="M11" s="11"/>
      <c r="N11" s="22"/>
      <c r="O11"/>
      <c r="P11" s="11"/>
      <c r="Q11" s="11"/>
      <c r="R11" s="17"/>
      <c r="S11" s="20"/>
      <c r="T11" s="20"/>
      <c r="U11" s="20"/>
      <c r="V11" s="20"/>
      <c r="W11" s="20"/>
      <c r="X11" s="20"/>
      <c r="Y11" s="20"/>
      <c r="Z11" s="20"/>
      <c r="AA11" s="20"/>
      <c r="AB11" s="20"/>
      <c r="AC11" s="20"/>
      <c r="AD11" s="20"/>
      <c r="AE11" s="20"/>
      <c r="AF11" s="34"/>
      <c r="AG11" s="34"/>
      <c r="AH11" s="34"/>
      <c r="AI11" s="34"/>
      <c r="AJ11" s="34"/>
      <c r="AK11" s="34"/>
    </row>
    <row r="12" spans="1:31" ht="12.75">
      <c r="A12" s="3"/>
      <c r="B12" s="21"/>
      <c r="C12"/>
      <c r="D12" s="11"/>
      <c r="E12" s="11"/>
      <c r="F12" s="13"/>
      <c r="G12"/>
      <c r="H12" s="11"/>
      <c r="I12" s="11"/>
      <c r="J12" s="22"/>
      <c r="K12"/>
      <c r="L12" s="11"/>
      <c r="M12" s="11"/>
      <c r="N12" s="22"/>
      <c r="O12"/>
      <c r="P12" s="11"/>
      <c r="Q12" s="11"/>
      <c r="R12" s="17"/>
      <c r="S12" s="20"/>
      <c r="T12" s="20"/>
      <c r="U12" s="20"/>
      <c r="V12" s="20"/>
      <c r="W12" s="20"/>
      <c r="X12" s="20"/>
      <c r="Y12" s="20"/>
      <c r="Z12" s="20"/>
      <c r="AA12" s="20"/>
      <c r="AB12" s="20"/>
      <c r="AC12" s="20"/>
      <c r="AD12" s="20"/>
      <c r="AE12" s="20"/>
    </row>
    <row r="13" spans="1:31" ht="12.75">
      <c r="A13" s="3"/>
      <c r="B13" s="21"/>
      <c r="C13"/>
      <c r="D13" s="11"/>
      <c r="E13" s="11"/>
      <c r="F13" s="13"/>
      <c r="G13"/>
      <c r="H13" s="11"/>
      <c r="I13" s="11"/>
      <c r="J13" s="22"/>
      <c r="K13"/>
      <c r="L13" s="11"/>
      <c r="M13" s="11"/>
      <c r="N13" s="22"/>
      <c r="O13"/>
      <c r="P13" s="11"/>
      <c r="Q13" s="11"/>
      <c r="R13" s="17"/>
      <c r="S13" s="20"/>
      <c r="T13" s="20"/>
      <c r="U13" s="20"/>
      <c r="V13" s="20"/>
      <c r="W13" s="20"/>
      <c r="X13" s="20"/>
      <c r="Y13" s="20"/>
      <c r="Z13" s="20"/>
      <c r="AA13" s="20"/>
      <c r="AB13" s="20"/>
      <c r="AC13" s="20"/>
      <c r="AD13" s="20"/>
      <c r="AE13" s="20"/>
    </row>
    <row r="14" spans="1:31" ht="12.75">
      <c r="A14" s="3"/>
      <c r="B14" s="21"/>
      <c r="C14"/>
      <c r="D14" s="11"/>
      <c r="E14" s="11"/>
      <c r="F14" s="13"/>
      <c r="G14"/>
      <c r="H14" s="11"/>
      <c r="I14" s="11"/>
      <c r="J14" s="22"/>
      <c r="K14"/>
      <c r="L14" s="11"/>
      <c r="M14" s="11"/>
      <c r="N14" s="22"/>
      <c r="O14"/>
      <c r="P14" s="11"/>
      <c r="Q14" s="11"/>
      <c r="R14" s="17"/>
      <c r="S14" s="20"/>
      <c r="T14" s="20"/>
      <c r="U14" s="20"/>
      <c r="V14" s="20"/>
      <c r="W14" s="20"/>
      <c r="X14" s="20"/>
      <c r="Y14" s="20"/>
      <c r="Z14" s="20"/>
      <c r="AA14" s="20"/>
      <c r="AB14" s="20"/>
      <c r="AC14" s="20"/>
      <c r="AD14" s="20"/>
      <c r="AE14" s="20"/>
    </row>
    <row r="15" spans="1:31" ht="12.75">
      <c r="A15" s="3"/>
      <c r="B15" s="21"/>
      <c r="C15"/>
      <c r="D15" s="11"/>
      <c r="E15" s="11"/>
      <c r="F15" s="13"/>
      <c r="G15"/>
      <c r="H15" s="11"/>
      <c r="I15" s="11"/>
      <c r="J15" s="22"/>
      <c r="K15"/>
      <c r="L15" s="11"/>
      <c r="M15" s="11"/>
      <c r="N15" s="22"/>
      <c r="O15"/>
      <c r="P15" s="11"/>
      <c r="Q15" s="11"/>
      <c r="R15" s="17"/>
      <c r="S15" s="20"/>
      <c r="T15" s="20"/>
      <c r="U15" s="20"/>
      <c r="V15" s="20"/>
      <c r="W15" s="20"/>
      <c r="X15" s="20"/>
      <c r="Y15" s="20"/>
      <c r="Z15" s="20"/>
      <c r="AA15" s="20"/>
      <c r="AB15" s="20"/>
      <c r="AC15" s="20"/>
      <c r="AD15" s="20"/>
      <c r="AE15" s="20"/>
    </row>
    <row r="16" spans="1:31" ht="12.75">
      <c r="A16" s="3"/>
      <c r="B16" s="21"/>
      <c r="C16"/>
      <c r="D16" s="11"/>
      <c r="E16" s="11"/>
      <c r="F16" s="13"/>
      <c r="G16"/>
      <c r="H16" s="11"/>
      <c r="I16" s="11"/>
      <c r="J16" s="22"/>
      <c r="K16"/>
      <c r="L16" s="11"/>
      <c r="M16" s="11"/>
      <c r="N16" s="22"/>
      <c r="O16"/>
      <c r="P16" s="11"/>
      <c r="Q16" s="11"/>
      <c r="R16" s="17"/>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G7:G10">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K7:K10">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118</v>
      </c>
      <c r="K3" s="87" t="s">
        <v>119</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114</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117</v>
      </c>
      <c r="C6" s="15"/>
      <c r="D6" s="32"/>
      <c r="E6" s="32"/>
      <c r="F6" s="32"/>
      <c r="G6" s="32"/>
      <c r="H6" s="32"/>
      <c r="I6" s="32"/>
      <c r="J6" s="32"/>
      <c r="K6" s="32"/>
      <c r="L6" s="55">
        <f>SUM(D6,F6,H6,J6)</f>
        <v>0</v>
      </c>
      <c r="M6" s="56">
        <f>IF(COUNT(D6,F6,H6,J6)=4,MINA(D6,F6,H6,J6),0)</f>
        <v>0</v>
      </c>
      <c r="N6" s="56">
        <f>SUM(L6-M6)</f>
        <v>0</v>
      </c>
      <c r="O6" s="56">
        <f>MAX(D6,F6,H6,J6)</f>
        <v>0</v>
      </c>
      <c r="P6" s="56">
        <f>MIN(E6,G6,I6,K6)</f>
        <v>0</v>
      </c>
      <c r="Q6" s="56"/>
      <c r="R6" s="56"/>
      <c r="S6" s="55">
        <v>0</v>
      </c>
      <c r="T6" s="56"/>
      <c r="U6" s="56">
        <f>MAX(O6,S6)</f>
        <v>0</v>
      </c>
      <c r="V6" s="56">
        <f>MIN(P6,T6)</f>
        <v>0</v>
      </c>
      <c r="W6" s="57">
        <f>IF(V6&lt;&gt;0,SUM($X$3/V6*12),"")</f>
      </c>
      <c r="X6" s="57">
        <f>IF(V6&lt;&gt;0,SUM(3600/V6*$X$3/5280),"")</f>
      </c>
    </row>
    <row r="7" spans="1:24" ht="15" thickBot="1">
      <c r="A7" s="66"/>
      <c r="B7" s="30" t="s">
        <v>116</v>
      </c>
      <c r="C7" s="15"/>
      <c r="D7" s="32"/>
      <c r="E7" s="32"/>
      <c r="F7" s="32"/>
      <c r="G7" s="32"/>
      <c r="H7" s="32"/>
      <c r="I7" s="32"/>
      <c r="J7" s="32"/>
      <c r="K7" s="32"/>
      <c r="L7" s="55">
        <f>SUM(D7,F7,H7,J7)</f>
        <v>0</v>
      </c>
      <c r="M7" s="56">
        <f>IF(COUNT(D7,F7,H7,J7)=4,MINA(D7,F7,H7,J7),0)</f>
        <v>0</v>
      </c>
      <c r="N7" s="56">
        <f>SUM(L7-M7)</f>
        <v>0</v>
      </c>
      <c r="O7" s="56">
        <f>MAX(D7,F7,H7,J7)</f>
        <v>0</v>
      </c>
      <c r="P7" s="56">
        <f>MIN(E7,G7,I7,K7)</f>
        <v>0</v>
      </c>
      <c r="Q7" s="56"/>
      <c r="R7" s="56"/>
      <c r="S7" s="55">
        <v>0</v>
      </c>
      <c r="T7" s="56"/>
      <c r="U7" s="56">
        <f>MAX(O7,S7)</f>
        <v>0</v>
      </c>
      <c r="V7" s="56">
        <f>MIN(P7,T7)</f>
        <v>0</v>
      </c>
      <c r="W7" s="57">
        <f>IF(V7&lt;&gt;0,SUM($X$3/V7*12),"")</f>
      </c>
      <c r="X7" s="57">
        <f>IF(V7&lt;&gt;0,SUM(3600/V7*$X$3/5280),"")</f>
      </c>
    </row>
    <row r="8" spans="1:24" ht="15">
      <c r="A8" s="66"/>
      <c r="B8" s="30" t="s">
        <v>115</v>
      </c>
      <c r="C8" s="15"/>
      <c r="D8" s="32"/>
      <c r="E8" s="32"/>
      <c r="F8" s="32"/>
      <c r="G8" s="32"/>
      <c r="H8" s="32"/>
      <c r="I8" s="32"/>
      <c r="J8" s="32"/>
      <c r="K8" s="32"/>
      <c r="L8" s="55">
        <f>SUM(D8,F8,H8,J8)</f>
        <v>0</v>
      </c>
      <c r="M8" s="56">
        <f>IF(COUNT(D8,F8,H8,J8)=4,MINA(D8,F8,H8,J8),0)</f>
        <v>0</v>
      </c>
      <c r="N8" s="56">
        <f>SUM(L8-M8)</f>
        <v>0</v>
      </c>
      <c r="O8" s="56">
        <f>MAX(D8,F8,H8,J8)</f>
        <v>0</v>
      </c>
      <c r="P8" s="56">
        <f>MIN(E8,G8,I8,K8)</f>
        <v>0</v>
      </c>
      <c r="Q8" s="56"/>
      <c r="R8" s="56"/>
      <c r="S8" s="55">
        <v>0</v>
      </c>
      <c r="T8" s="56"/>
      <c r="U8" s="56">
        <f>MAX(O8,S8)</f>
        <v>0</v>
      </c>
      <c r="V8" s="56">
        <f>MIN(P8,T8)</f>
        <v>0</v>
      </c>
      <c r="W8" s="57">
        <f>IF(V8&lt;&gt;0,SUM($X$3/V8*12),"")</f>
      </c>
      <c r="X8" s="57">
        <f>IF(V8&lt;&gt;0,SUM(3600/V8*$X$3/5280),"")</f>
      </c>
    </row>
    <row r="9" spans="1:24" ht="12.75">
      <c r="A9"/>
      <c r="B9"/>
      <c r="C9"/>
      <c r="D9"/>
      <c r="E9"/>
      <c r="F9"/>
      <c r="G9"/>
      <c r="H9"/>
      <c r="I9"/>
      <c r="J9"/>
      <c r="K9"/>
      <c r="L9"/>
      <c r="M9"/>
      <c r="N9"/>
      <c r="O9"/>
      <c r="P9"/>
      <c r="Q9"/>
      <c r="R9"/>
      <c r="S9"/>
      <c r="T9"/>
      <c r="U9"/>
      <c r="V9"/>
      <c r="W9"/>
      <c r="X9"/>
    </row>
    <row r="10" spans="1:24" ht="12.75">
      <c r="A10"/>
      <c r="B10"/>
      <c r="C10"/>
      <c r="D10"/>
      <c r="E10"/>
      <c r="F10"/>
      <c r="G10"/>
      <c r="H10"/>
      <c r="I10"/>
      <c r="J10"/>
      <c r="K10"/>
      <c r="L10"/>
      <c r="M10"/>
      <c r="N10"/>
      <c r="O10"/>
      <c r="P10"/>
      <c r="Q10"/>
      <c r="R10"/>
      <c r="S10"/>
      <c r="T10"/>
      <c r="U10"/>
      <c r="V10"/>
      <c r="W10"/>
      <c r="X10"/>
    </row>
    <row r="11" spans="1:24" ht="12.75">
      <c r="A11"/>
      <c r="B11"/>
      <c r="C11"/>
      <c r="D11"/>
      <c r="E11"/>
      <c r="F11"/>
      <c r="G11"/>
      <c r="H11"/>
      <c r="I11"/>
      <c r="J11"/>
      <c r="K11"/>
      <c r="L11"/>
      <c r="M11"/>
      <c r="N11"/>
      <c r="O11"/>
      <c r="P11"/>
      <c r="Q11"/>
      <c r="R11"/>
      <c r="S11"/>
      <c r="T11"/>
      <c r="U11"/>
      <c r="V11"/>
      <c r="W11"/>
      <c r="X11"/>
    </row>
    <row r="12" spans="1:24" ht="12.75">
      <c r="A12"/>
      <c r="B12"/>
      <c r="C12"/>
      <c r="D12"/>
      <c r="E12"/>
      <c r="F12"/>
      <c r="G12"/>
      <c r="H12"/>
      <c r="I12"/>
      <c r="J12"/>
      <c r="K12"/>
      <c r="L12"/>
      <c r="M12"/>
      <c r="N12"/>
      <c r="O12"/>
      <c r="P12"/>
      <c r="Q12"/>
      <c r="R12"/>
      <c r="S12"/>
      <c r="T12"/>
      <c r="U12"/>
      <c r="V12"/>
      <c r="W12"/>
      <c r="X12"/>
    </row>
    <row r="13" spans="1:24" ht="12.75">
      <c r="A13"/>
      <c r="B13"/>
      <c r="C13"/>
      <c r="D13"/>
      <c r="E13"/>
      <c r="F13"/>
      <c r="G13"/>
      <c r="H13"/>
      <c r="I13"/>
      <c r="J13"/>
      <c r="K13"/>
      <c r="L13"/>
      <c r="M13"/>
      <c r="N13"/>
      <c r="O13"/>
      <c r="P13"/>
      <c r="Q13"/>
      <c r="R13"/>
      <c r="S13"/>
      <c r="T13"/>
      <c r="U13"/>
      <c r="V13"/>
      <c r="W13"/>
      <c r="X13"/>
    </row>
    <row r="14" spans="1:24" ht="12.75">
      <c r="A14"/>
      <c r="B14"/>
      <c r="C14"/>
      <c r="D14"/>
      <c r="E14"/>
      <c r="F14"/>
      <c r="G14"/>
      <c r="H14"/>
      <c r="I14"/>
      <c r="J14"/>
      <c r="K14"/>
      <c r="L14"/>
      <c r="M14"/>
      <c r="N14"/>
      <c r="O14"/>
      <c r="P14"/>
      <c r="Q14"/>
      <c r="R14"/>
      <c r="S14"/>
      <c r="T14"/>
      <c r="U14"/>
      <c r="V14"/>
      <c r="W14"/>
      <c r="X14"/>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46" t="s">
        <v>33</v>
      </c>
      <c r="B1" s="146"/>
      <c r="C1" s="146"/>
      <c r="D1" s="146"/>
      <c r="E1" s="146"/>
    </row>
    <row r="2" spans="1:5" ht="20.25">
      <c r="A2" s="146" t="s">
        <v>100</v>
      </c>
      <c r="B2" s="146"/>
      <c r="C2" s="146"/>
      <c r="D2" s="146"/>
      <c r="E2" s="146"/>
    </row>
    <row r="3" spans="1:5" ht="20.25">
      <c r="A3" s="146"/>
      <c r="B3" s="146"/>
      <c r="C3" s="146"/>
      <c r="D3" s="146"/>
      <c r="E3" s="146"/>
    </row>
    <row r="4" spans="1:26" ht="17.25">
      <c r="A4" s="41" t="s">
        <v>34</v>
      </c>
      <c r="B4" s="41" t="s">
        <v>35</v>
      </c>
      <c r="H4" s="30"/>
      <c r="Z4" s="14">
        <f aca="true" ca="1" t="shared" si="0" ref="Z4:Z35">IF(ISBLANK(A4),"",RAND())</f>
        <v>0.5121599583025054</v>
      </c>
    </row>
    <row r="5" spans="1:26" ht="15">
      <c r="A5" s="85" t="s">
        <v>112</v>
      </c>
      <c r="B5" s="12"/>
      <c r="Z5" s="14">
        <f ca="1" t="shared" si="0"/>
        <v>0.9456010695532031</v>
      </c>
    </row>
    <row r="6" spans="1:26" ht="12.75">
      <c r="A6" s="12" t="s">
        <v>105</v>
      </c>
      <c r="B6" s="12"/>
      <c r="Z6" s="14">
        <f ca="1" t="shared" si="0"/>
        <v>0.34335761512901053</v>
      </c>
    </row>
    <row r="7" spans="1:26" ht="12.75">
      <c r="A7" s="12" t="s">
        <v>106</v>
      </c>
      <c r="B7" s="12"/>
      <c r="Z7" s="14">
        <f ca="1" t="shared" si="0"/>
        <v>0.07999367123206835</v>
      </c>
    </row>
    <row r="8" spans="1:26" ht="12.75">
      <c r="A8" s="12" t="s">
        <v>111</v>
      </c>
      <c r="B8" s="12"/>
      <c r="Z8" s="14">
        <f ca="1" t="shared" si="0"/>
        <v>0.5112099772939342</v>
      </c>
    </row>
    <row r="9" spans="1:26" ht="12.75">
      <c r="A9" s="12" t="s">
        <v>120</v>
      </c>
      <c r="B9" s="12"/>
      <c r="Z9" s="14">
        <f ca="1" t="shared" si="0"/>
        <v>0.8291721701432944</v>
      </c>
    </row>
    <row r="10" spans="1:26" ht="15">
      <c r="A10" s="84" t="s">
        <v>109</v>
      </c>
      <c r="B10" s="12"/>
      <c r="Z10" s="14">
        <f ca="1" t="shared" si="0"/>
        <v>0.4618715370284354</v>
      </c>
    </row>
    <row r="11" spans="1:26" ht="15">
      <c r="A11" s="84" t="s">
        <v>124</v>
      </c>
      <c r="B11" s="12"/>
      <c r="Z11" s="14">
        <f ca="1" t="shared" si="0"/>
        <v>0.7743273498153043</v>
      </c>
    </row>
    <row r="12" spans="1:26" ht="12.75">
      <c r="A12" s="12" t="s">
        <v>121</v>
      </c>
      <c r="B12" s="12"/>
      <c r="Z12" s="14">
        <f ca="1" t="shared" si="0"/>
        <v>0.42587954387025917</v>
      </c>
    </row>
    <row r="13" spans="1:26" ht="15">
      <c r="A13" s="84" t="s">
        <v>123</v>
      </c>
      <c r="B13" s="12"/>
      <c r="Z13" s="14">
        <f ca="1" t="shared" si="0"/>
        <v>0.7122798933874659</v>
      </c>
    </row>
    <row r="14" spans="1:26" ht="12.75">
      <c r="A14" s="12" t="s">
        <v>114</v>
      </c>
      <c r="B14" s="12"/>
      <c r="Z14" s="14">
        <f ca="1" t="shared" si="0"/>
        <v>0.860521996437779</v>
      </c>
    </row>
    <row r="15" spans="1:26" ht="12.75">
      <c r="A15" s="12" t="s">
        <v>113</v>
      </c>
      <c r="B15" s="12"/>
      <c r="Z15" s="14">
        <f ca="1" t="shared" si="0"/>
        <v>0.25169215626425334</v>
      </c>
    </row>
    <row r="16" spans="1:26" ht="12.75">
      <c r="A16" s="12" t="s">
        <v>103</v>
      </c>
      <c r="B16" s="12"/>
      <c r="Z16" s="14">
        <f ca="1" t="shared" si="0"/>
        <v>0.8045140037282486</v>
      </c>
    </row>
    <row r="17" spans="1:26" ht="15">
      <c r="A17" s="84" t="s">
        <v>110</v>
      </c>
      <c r="B17" s="12"/>
      <c r="Z17" s="14">
        <f ca="1" t="shared" si="0"/>
        <v>0.397854015428015</v>
      </c>
    </row>
    <row r="18" spans="1:26" ht="15">
      <c r="A18" s="84" t="s">
        <v>102</v>
      </c>
      <c r="B18" s="12"/>
      <c r="Z18" s="14">
        <f ca="1" t="shared" si="0"/>
        <v>0.32646518201240915</v>
      </c>
    </row>
    <row r="19" spans="1:26" ht="12.75">
      <c r="A19" s="12" t="s">
        <v>104</v>
      </c>
      <c r="B19" s="12"/>
      <c r="Z19" s="14">
        <f ca="1" t="shared" si="0"/>
        <v>0.5356125185354881</v>
      </c>
    </row>
    <row r="20" spans="1:26" ht="12.75">
      <c r="A20" s="12" t="s">
        <v>107</v>
      </c>
      <c r="B20" s="12"/>
      <c r="H20" s="30"/>
      <c r="Z20" s="14">
        <f ca="1" t="shared" si="0"/>
        <v>0.8802295361032026</v>
      </c>
    </row>
    <row r="21" spans="1:26" ht="15">
      <c r="A21" s="84" t="s">
        <v>122</v>
      </c>
      <c r="B21" s="12"/>
      <c r="Z21" s="14">
        <f ca="1" t="shared" si="0"/>
        <v>0.7839833981156081</v>
      </c>
    </row>
    <row r="22" spans="1:26" ht="15">
      <c r="A22" s="84" t="s">
        <v>108</v>
      </c>
      <c r="B22" s="12"/>
      <c r="Z22" s="14">
        <f ca="1" t="shared" si="0"/>
        <v>0.9594310820077503</v>
      </c>
    </row>
    <row r="23" spans="1:26" ht="12.75">
      <c r="A23" s="12"/>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K150"/>
  <sheetViews>
    <sheetView workbookViewId="0" topLeftCell="A1">
      <pane ySplit="6" topLeftCell="BM7" activePane="bottomLeft" state="frozen"/>
      <selection pane="topLeft" activeCell="A1" sqref="A1"/>
      <selection pane="bottomLeft" activeCell="C38" sqref="C38"/>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112</v>
      </c>
      <c r="D7" s="11">
        <v>14.95</v>
      </c>
      <c r="E7" s="11">
        <v>8.48</v>
      </c>
      <c r="F7" s="13"/>
      <c r="G7" t="s">
        <v>105</v>
      </c>
      <c r="H7" s="11">
        <v>21.95</v>
      </c>
      <c r="I7" s="11">
        <v>6.15</v>
      </c>
      <c r="J7" s="22"/>
      <c r="K7" t="s">
        <v>106</v>
      </c>
      <c r="L7" s="11">
        <v>25.4</v>
      </c>
      <c r="M7" s="11">
        <v>6.09</v>
      </c>
      <c r="N7" s="22"/>
      <c r="O7" t="s">
        <v>111</v>
      </c>
      <c r="P7" s="11">
        <v>17.4</v>
      </c>
      <c r="Q7" s="11">
        <v>8.69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111</v>
      </c>
      <c r="D8" s="11">
        <v>20.8</v>
      </c>
      <c r="E8" s="11">
        <v>7.71</v>
      </c>
      <c r="F8" s="13"/>
      <c r="G8" t="s">
        <v>112</v>
      </c>
      <c r="H8" s="11">
        <v>16.95</v>
      </c>
      <c r="I8" s="11">
        <v>9.08</v>
      </c>
      <c r="J8" s="22"/>
      <c r="K8" t="s">
        <v>105</v>
      </c>
      <c r="L8" s="11">
        <v>21.25</v>
      </c>
      <c r="M8" s="11">
        <v>6.35</v>
      </c>
      <c r="N8" s="22"/>
      <c r="O8" t="s">
        <v>106</v>
      </c>
      <c r="P8" s="11">
        <v>22.8</v>
      </c>
      <c r="Q8" s="11">
        <v>6.75</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120</v>
      </c>
      <c r="D9" s="11">
        <v>24.45</v>
      </c>
      <c r="E9" s="11">
        <v>6.04</v>
      </c>
      <c r="F9" s="13"/>
      <c r="G9" t="s">
        <v>109</v>
      </c>
      <c r="H9" s="11">
        <v>27.95</v>
      </c>
      <c r="I9" s="11">
        <v>5.2</v>
      </c>
      <c r="J9" s="22"/>
      <c r="K9" t="s">
        <v>124</v>
      </c>
      <c r="L9" s="11">
        <v>17.45</v>
      </c>
      <c r="M9" s="11">
        <v>9.09</v>
      </c>
      <c r="N9" s="22"/>
      <c r="O9" t="s">
        <v>121</v>
      </c>
      <c r="P9" s="11">
        <v>19.55</v>
      </c>
      <c r="Q9" s="11">
        <v>8.42</v>
      </c>
      <c r="R9" s="17">
        <f t="shared" si="1"/>
      </c>
      <c r="S9" s="20"/>
      <c r="T9" s="20"/>
      <c r="U9" s="20"/>
      <c r="V9" s="20"/>
      <c r="W9" s="20"/>
      <c r="X9" s="20"/>
      <c r="Y9" s="20"/>
      <c r="Z9" s="20"/>
      <c r="AA9" s="20"/>
      <c r="AB9" s="20"/>
      <c r="AC9" s="20"/>
      <c r="AD9" s="20"/>
      <c r="AE9" s="20"/>
    </row>
    <row r="10" spans="1:31" ht="12.75">
      <c r="A10" s="3" t="str">
        <f t="shared" si="0"/>
        <v>OK</v>
      </c>
      <c r="B10" s="21">
        <v>4</v>
      </c>
      <c r="C10" t="s">
        <v>121</v>
      </c>
      <c r="D10" s="11">
        <v>19.3</v>
      </c>
      <c r="E10" s="11">
        <v>8.52</v>
      </c>
      <c r="F10" s="13"/>
      <c r="G10" t="s">
        <v>120</v>
      </c>
      <c r="H10" s="11">
        <v>22.1</v>
      </c>
      <c r="I10" s="11">
        <v>6.56</v>
      </c>
      <c r="J10" s="22"/>
      <c r="K10" t="s">
        <v>109</v>
      </c>
      <c r="L10" s="11">
        <v>26.35</v>
      </c>
      <c r="M10" s="11">
        <v>5.24</v>
      </c>
      <c r="N10" s="22"/>
      <c r="O10" t="s">
        <v>124</v>
      </c>
      <c r="P10" s="11">
        <v>15.4</v>
      </c>
      <c r="Q10" s="11">
        <v>9.23</v>
      </c>
      <c r="R10" s="17">
        <f t="shared" si="1"/>
      </c>
      <c r="S10" s="20"/>
      <c r="T10" s="20"/>
      <c r="U10" s="20"/>
      <c r="V10" s="20"/>
      <c r="W10" s="20"/>
      <c r="X10" s="20"/>
      <c r="Y10" s="20"/>
      <c r="Z10" s="20"/>
      <c r="AA10" s="20"/>
      <c r="AB10" s="20"/>
      <c r="AC10" s="20"/>
      <c r="AD10" s="20"/>
      <c r="AE10" s="20"/>
    </row>
    <row r="11" spans="1:37" ht="12.75">
      <c r="A11" s="3" t="str">
        <f t="shared" si="0"/>
        <v>OK</v>
      </c>
      <c r="B11" s="21">
        <v>5</v>
      </c>
      <c r="C11" t="s">
        <v>113</v>
      </c>
      <c r="D11" s="11">
        <v>12.55</v>
      </c>
      <c r="E11" s="11">
        <v>9.88</v>
      </c>
      <c r="F11" s="13"/>
      <c r="G11" t="s">
        <v>103</v>
      </c>
      <c r="H11" s="11">
        <v>23.8</v>
      </c>
      <c r="I11" s="11">
        <v>6.66</v>
      </c>
      <c r="J11" s="22"/>
      <c r="K11" t="s">
        <v>110</v>
      </c>
      <c r="L11" s="11">
        <v>19.5</v>
      </c>
      <c r="M11" s="11">
        <v>7.69</v>
      </c>
      <c r="N11" s="22"/>
      <c r="O11" t="s">
        <v>102</v>
      </c>
      <c r="P11" s="11">
        <v>16.45</v>
      </c>
      <c r="Q11" s="11">
        <v>8.76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102</v>
      </c>
      <c r="D12" s="11">
        <v>19.4</v>
      </c>
      <c r="E12" s="11">
        <v>8.04</v>
      </c>
      <c r="F12" s="13"/>
      <c r="G12" t="s">
        <v>113</v>
      </c>
      <c r="H12" s="11">
        <v>12.7</v>
      </c>
      <c r="I12" s="11">
        <v>11</v>
      </c>
      <c r="J12" s="22"/>
      <c r="K12" t="s">
        <v>103</v>
      </c>
      <c r="L12" s="11">
        <v>22.4</v>
      </c>
      <c r="M12" s="11">
        <v>6.37</v>
      </c>
      <c r="N12" s="22"/>
      <c r="O12" t="s">
        <v>110</v>
      </c>
      <c r="P12" s="11">
        <v>17.3</v>
      </c>
      <c r="Q12" s="11">
        <v>8.82</v>
      </c>
      <c r="R12" s="17">
        <f t="shared" si="1"/>
      </c>
      <c r="S12" s="20"/>
      <c r="T12" s="20"/>
      <c r="U12" s="20"/>
      <c r="V12" s="20"/>
      <c r="W12" s="20"/>
      <c r="X12" s="20"/>
      <c r="Y12" s="20"/>
      <c r="Z12" s="20"/>
      <c r="AA12" s="20"/>
      <c r="AB12" s="20"/>
      <c r="AC12" s="20"/>
      <c r="AD12" s="20"/>
      <c r="AE12" s="20"/>
    </row>
    <row r="13" spans="1:31" ht="12.75">
      <c r="A13" s="3" t="str">
        <f t="shared" si="0"/>
        <v>OK</v>
      </c>
      <c r="B13" s="21">
        <v>7</v>
      </c>
      <c r="C13" t="s">
        <v>104</v>
      </c>
      <c r="D13" s="11">
        <v>21.35</v>
      </c>
      <c r="E13" s="11">
        <v>6.23</v>
      </c>
      <c r="F13" s="13"/>
      <c r="G13" t="s">
        <v>107</v>
      </c>
      <c r="H13" s="11">
        <v>22</v>
      </c>
      <c r="I13" s="11">
        <v>6.19</v>
      </c>
      <c r="J13" s="22"/>
      <c r="K13" t="s">
        <v>122</v>
      </c>
      <c r="L13" s="11">
        <v>16.35</v>
      </c>
      <c r="M13" s="11">
        <v>7.39</v>
      </c>
      <c r="N13" s="22"/>
      <c r="O13" t="s">
        <v>108</v>
      </c>
      <c r="P13" s="11">
        <v>14.5</v>
      </c>
      <c r="Q13" s="11">
        <v>10.37</v>
      </c>
      <c r="R13" s="17">
        <f t="shared" si="1"/>
      </c>
      <c r="S13" s="20"/>
      <c r="T13" s="20"/>
      <c r="U13" s="20"/>
      <c r="V13" s="20"/>
      <c r="W13" s="20"/>
      <c r="X13" s="20"/>
      <c r="Y13" s="20"/>
      <c r="Z13" s="20"/>
      <c r="AA13" s="20"/>
      <c r="AB13" s="20"/>
      <c r="AC13" s="20"/>
      <c r="AD13" s="20"/>
      <c r="AE13" s="20"/>
    </row>
    <row r="14" spans="1:31" ht="12.75">
      <c r="A14" s="3" t="str">
        <f t="shared" si="0"/>
        <v>OK</v>
      </c>
      <c r="B14" s="21">
        <v>8</v>
      </c>
      <c r="C14" t="s">
        <v>108</v>
      </c>
      <c r="D14" s="11">
        <v>17.05</v>
      </c>
      <c r="E14" s="11">
        <v>9.99</v>
      </c>
      <c r="F14" s="13"/>
      <c r="G14" t="s">
        <v>104</v>
      </c>
      <c r="H14" s="11">
        <v>20.85</v>
      </c>
      <c r="I14" s="11">
        <v>6.73</v>
      </c>
      <c r="J14" s="22"/>
      <c r="K14" t="s">
        <v>107</v>
      </c>
      <c r="L14" s="11">
        <v>20.2</v>
      </c>
      <c r="M14" s="11">
        <v>5.89</v>
      </c>
      <c r="N14" s="22"/>
      <c r="O14" t="s">
        <v>122</v>
      </c>
      <c r="P14" s="11">
        <v>16.35</v>
      </c>
      <c r="Q14" s="11">
        <v>7.92</v>
      </c>
      <c r="R14" s="17">
        <f t="shared" si="1"/>
      </c>
      <c r="S14" s="20"/>
      <c r="T14" s="20"/>
      <c r="U14" s="20"/>
      <c r="V14" s="20"/>
      <c r="W14" s="20"/>
      <c r="X14" s="20"/>
      <c r="Y14" s="20"/>
      <c r="Z14" s="20"/>
      <c r="AA14" s="20"/>
      <c r="AB14" s="20"/>
      <c r="AC14" s="20"/>
      <c r="AD14" s="20"/>
      <c r="AE14" s="20"/>
    </row>
    <row r="15" spans="1:31" ht="12.75">
      <c r="A15" s="3" t="str">
        <f t="shared" si="0"/>
        <v>OK</v>
      </c>
      <c r="B15" s="21">
        <v>9</v>
      </c>
      <c r="C15" t="s">
        <v>123</v>
      </c>
      <c r="D15" s="11">
        <v>20.9</v>
      </c>
      <c r="E15" s="11">
        <v>7.95</v>
      </c>
      <c r="F15" s="13"/>
      <c r="G15" t="s">
        <v>114</v>
      </c>
      <c r="H15" s="11">
        <v>18.2</v>
      </c>
      <c r="I15" s="11">
        <v>8.9</v>
      </c>
      <c r="J15" s="22"/>
      <c r="K15" t="s">
        <v>112</v>
      </c>
      <c r="L15" s="11">
        <v>18.1</v>
      </c>
      <c r="M15" s="11">
        <v>8.47</v>
      </c>
      <c r="N15" s="22"/>
      <c r="O15" t="s">
        <v>105</v>
      </c>
      <c r="P15" s="11">
        <v>20</v>
      </c>
      <c r="Q15" s="11">
        <v>6.96</v>
      </c>
      <c r="R15" s="17">
        <f t="shared" si="1"/>
      </c>
      <c r="S15" s="20"/>
      <c r="T15" s="20"/>
      <c r="U15" s="20"/>
      <c r="V15" s="20"/>
      <c r="W15" s="20"/>
      <c r="X15" s="20"/>
      <c r="Y15" s="20"/>
      <c r="Z15" s="20"/>
      <c r="AA15" s="20"/>
      <c r="AB15" s="20"/>
      <c r="AC15" s="20"/>
      <c r="AD15" s="20"/>
      <c r="AE15" s="20"/>
    </row>
    <row r="16" spans="1:31" ht="12.75">
      <c r="A16" s="3" t="str">
        <f t="shared" si="0"/>
        <v>OK</v>
      </c>
      <c r="B16" s="21">
        <v>10</v>
      </c>
      <c r="C16" t="s">
        <v>105</v>
      </c>
      <c r="D16" s="11">
        <v>22.9</v>
      </c>
      <c r="E16" s="11">
        <v>6.55</v>
      </c>
      <c r="F16" s="13"/>
      <c r="G16" t="s">
        <v>123</v>
      </c>
      <c r="H16" s="11">
        <v>19.95</v>
      </c>
      <c r="I16" s="11">
        <v>8.19</v>
      </c>
      <c r="J16" s="22"/>
      <c r="K16" t="s">
        <v>114</v>
      </c>
      <c r="L16" s="11">
        <v>19.7</v>
      </c>
      <c r="M16" s="11">
        <v>8.78</v>
      </c>
      <c r="N16" s="22"/>
      <c r="O16" t="s">
        <v>112</v>
      </c>
      <c r="P16" s="11">
        <v>17.85</v>
      </c>
      <c r="Q16" s="11">
        <v>8.78</v>
      </c>
      <c r="R16" s="17">
        <f t="shared" si="1"/>
      </c>
      <c r="S16" s="20"/>
      <c r="T16" s="20"/>
      <c r="U16" s="20"/>
      <c r="V16" s="20"/>
      <c r="W16" s="20"/>
      <c r="X16" s="20"/>
      <c r="Y16" s="20"/>
      <c r="Z16" s="20"/>
      <c r="AA16" s="20"/>
      <c r="AB16" s="20"/>
      <c r="AC16" s="20"/>
      <c r="AD16" s="20"/>
      <c r="AE16" s="20"/>
    </row>
    <row r="17" spans="1:31" ht="12.75">
      <c r="A17" s="3" t="str">
        <f t="shared" si="0"/>
        <v>OK</v>
      </c>
      <c r="B17" s="21">
        <v>11</v>
      </c>
      <c r="C17" t="s">
        <v>106</v>
      </c>
      <c r="D17" s="11">
        <v>29.5</v>
      </c>
      <c r="E17" s="11">
        <v>5.55</v>
      </c>
      <c r="F17" s="13"/>
      <c r="G17" t="s">
        <v>111</v>
      </c>
      <c r="H17" s="11">
        <v>18.9</v>
      </c>
      <c r="I17" s="11">
        <v>8.27</v>
      </c>
      <c r="J17" s="22"/>
      <c r="K17" t="s">
        <v>120</v>
      </c>
      <c r="L17" s="11">
        <v>19.95</v>
      </c>
      <c r="M17" s="11">
        <v>5.23</v>
      </c>
      <c r="N17" s="22"/>
      <c r="O17" t="s">
        <v>109</v>
      </c>
      <c r="P17" s="11">
        <v>25.05</v>
      </c>
      <c r="Q17" s="11">
        <v>5.55</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109</v>
      </c>
      <c r="D18" s="11">
        <v>30.1</v>
      </c>
      <c r="E18" s="11">
        <v>5.26</v>
      </c>
      <c r="F18" s="13"/>
      <c r="G18" t="s">
        <v>106</v>
      </c>
      <c r="H18" s="11">
        <v>24</v>
      </c>
      <c r="I18" s="11">
        <v>6.03</v>
      </c>
      <c r="J18" s="22"/>
      <c r="K18" t="s">
        <v>111</v>
      </c>
      <c r="L18" s="11">
        <v>20.25</v>
      </c>
      <c r="M18" s="11">
        <v>8.23</v>
      </c>
      <c r="N18" s="22"/>
      <c r="O18" t="s">
        <v>120</v>
      </c>
      <c r="P18" s="11">
        <v>27.25</v>
      </c>
      <c r="Q18" s="11">
        <v>5.93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124</v>
      </c>
      <c r="D19" s="11">
        <v>18.95</v>
      </c>
      <c r="E19" s="11">
        <v>9.13</v>
      </c>
      <c r="F19" s="13"/>
      <c r="G19" t="s">
        <v>121</v>
      </c>
      <c r="H19" s="11">
        <v>19.95</v>
      </c>
      <c r="I19" s="11">
        <v>8.36</v>
      </c>
      <c r="J19" s="22"/>
      <c r="K19" t="s">
        <v>123</v>
      </c>
      <c r="L19" s="11">
        <v>20.4</v>
      </c>
      <c r="M19" s="11">
        <v>8.32</v>
      </c>
      <c r="N19" s="22"/>
      <c r="O19" t="s">
        <v>114</v>
      </c>
      <c r="P19" s="11">
        <v>8.65</v>
      </c>
      <c r="Q19" s="11">
        <v>9.72</v>
      </c>
      <c r="R19" s="17">
        <f t="shared" si="2"/>
      </c>
      <c r="S19" s="20"/>
      <c r="T19" s="20"/>
      <c r="U19" s="20"/>
      <c r="V19" s="20"/>
      <c r="W19" s="20"/>
      <c r="X19" s="20"/>
      <c r="Y19" s="20"/>
      <c r="Z19" s="20"/>
      <c r="AA19" s="20"/>
      <c r="AB19" s="20"/>
      <c r="AC19" s="20"/>
      <c r="AD19" s="20"/>
      <c r="AE19" s="20"/>
    </row>
    <row r="20" spans="1:31" ht="12.75">
      <c r="A20" s="3" t="str">
        <f t="shared" si="0"/>
        <v>OK</v>
      </c>
      <c r="B20" s="21">
        <v>14</v>
      </c>
      <c r="C20" t="s">
        <v>114</v>
      </c>
      <c r="D20" s="11">
        <v>18.8</v>
      </c>
      <c r="E20" s="11">
        <v>8.58</v>
      </c>
      <c r="F20" s="13"/>
      <c r="G20" t="s">
        <v>124</v>
      </c>
      <c r="H20" s="11">
        <v>18.25</v>
      </c>
      <c r="I20" s="11">
        <v>8.96</v>
      </c>
      <c r="J20" s="22"/>
      <c r="K20" t="s">
        <v>121</v>
      </c>
      <c r="L20" s="11">
        <v>18.75</v>
      </c>
      <c r="M20" s="11">
        <v>8.41</v>
      </c>
      <c r="N20" s="22"/>
      <c r="O20" t="s">
        <v>123</v>
      </c>
      <c r="P20" s="11">
        <v>18</v>
      </c>
      <c r="Q20" s="11">
        <v>8.5</v>
      </c>
      <c r="R20" s="17">
        <f t="shared" si="2"/>
      </c>
      <c r="S20" s="20"/>
      <c r="T20" s="20"/>
      <c r="U20" s="20"/>
      <c r="V20" s="20"/>
      <c r="W20" s="20"/>
      <c r="X20" s="20"/>
      <c r="Y20" s="20"/>
      <c r="Z20" s="20"/>
      <c r="AA20" s="20"/>
      <c r="AB20" s="20"/>
      <c r="AC20" s="20"/>
      <c r="AD20" s="20"/>
      <c r="AE20" s="20"/>
    </row>
    <row r="21" spans="1:31" ht="12.75">
      <c r="A21" s="3" t="str">
        <f t="shared" si="0"/>
        <v>OK</v>
      </c>
      <c r="B21" s="21">
        <v>15</v>
      </c>
      <c r="C21" t="s">
        <v>110</v>
      </c>
      <c r="D21" s="11">
        <v>18.8</v>
      </c>
      <c r="E21" s="11">
        <v>7.87</v>
      </c>
      <c r="F21" s="13"/>
      <c r="G21" t="s">
        <v>108</v>
      </c>
      <c r="H21" s="11">
        <v>16.8</v>
      </c>
      <c r="I21" s="11">
        <v>9.65</v>
      </c>
      <c r="J21" s="22"/>
      <c r="K21" t="s">
        <v>113</v>
      </c>
      <c r="L21" s="11">
        <v>13</v>
      </c>
      <c r="M21" s="11">
        <v>10.38</v>
      </c>
      <c r="N21" s="22"/>
      <c r="O21" t="s">
        <v>107</v>
      </c>
      <c r="P21" s="11">
        <v>24.35</v>
      </c>
      <c r="Q21" s="11">
        <v>6.74</v>
      </c>
      <c r="R21" s="17">
        <f t="shared" si="2"/>
      </c>
      <c r="S21" s="20"/>
      <c r="T21" s="20"/>
      <c r="U21" s="20"/>
      <c r="V21" s="20"/>
      <c r="W21" s="20"/>
      <c r="X21" s="20"/>
      <c r="Y21" s="20"/>
      <c r="Z21" s="20"/>
      <c r="AA21" s="20"/>
      <c r="AB21" s="20"/>
      <c r="AC21" s="20"/>
      <c r="AD21" s="20"/>
      <c r="AE21" s="20"/>
    </row>
    <row r="22" spans="1:31" ht="12.75">
      <c r="A22" s="3" t="str">
        <f t="shared" si="0"/>
        <v>OK</v>
      </c>
      <c r="B22" s="21">
        <v>16</v>
      </c>
      <c r="C22" t="s">
        <v>107</v>
      </c>
      <c r="D22" s="11">
        <v>14.9</v>
      </c>
      <c r="E22" s="11">
        <v>5.39</v>
      </c>
      <c r="F22" s="13"/>
      <c r="G22" t="s">
        <v>110</v>
      </c>
      <c r="H22" s="11">
        <v>16.3</v>
      </c>
      <c r="I22" s="11">
        <v>8.45</v>
      </c>
      <c r="J22" s="22"/>
      <c r="K22" t="s">
        <v>108</v>
      </c>
      <c r="L22" s="11">
        <v>18</v>
      </c>
      <c r="M22" s="11">
        <v>9.04</v>
      </c>
      <c r="N22" s="22"/>
      <c r="O22" t="s">
        <v>113</v>
      </c>
      <c r="P22" s="11">
        <v>11.1</v>
      </c>
      <c r="Q22" s="11">
        <v>11.08</v>
      </c>
      <c r="R22" s="17">
        <f t="shared" si="2"/>
      </c>
      <c r="S22" s="20"/>
      <c r="T22" s="20"/>
      <c r="U22" s="20"/>
      <c r="V22" s="20"/>
      <c r="W22" s="20"/>
      <c r="X22" s="20"/>
      <c r="Y22" s="20"/>
      <c r="Z22" s="20"/>
      <c r="AA22" s="20"/>
      <c r="AB22" s="20"/>
      <c r="AC22" s="20"/>
      <c r="AD22" s="20"/>
      <c r="AE22" s="20"/>
    </row>
    <row r="23" spans="1:31" ht="12.75">
      <c r="A23" s="3" t="str">
        <f t="shared" si="0"/>
        <v>OK</v>
      </c>
      <c r="B23" s="21">
        <v>17</v>
      </c>
      <c r="C23" t="s">
        <v>122</v>
      </c>
      <c r="D23" s="11">
        <v>22.8</v>
      </c>
      <c r="E23" s="11">
        <v>6.69</v>
      </c>
      <c r="F23" s="13"/>
      <c r="G23" t="s">
        <v>102</v>
      </c>
      <c r="H23" s="11">
        <v>19.05</v>
      </c>
      <c r="I23" s="11">
        <v>8.36</v>
      </c>
      <c r="J23" s="22"/>
      <c r="K23" t="s">
        <v>104</v>
      </c>
      <c r="L23" s="11">
        <v>21.7</v>
      </c>
      <c r="M23" s="11">
        <v>6.68</v>
      </c>
      <c r="N23" s="22"/>
      <c r="O23" t="s">
        <v>103</v>
      </c>
      <c r="P23" s="11">
        <v>21.9</v>
      </c>
      <c r="Q23" s="11">
        <v>6.98</v>
      </c>
      <c r="R23" s="17">
        <f t="shared" si="2"/>
      </c>
      <c r="S23" s="20"/>
      <c r="T23" s="20"/>
      <c r="U23" s="20"/>
      <c r="V23" s="20"/>
      <c r="W23" s="20"/>
      <c r="X23" s="20"/>
      <c r="Y23" s="20"/>
      <c r="Z23" s="20"/>
      <c r="AA23" s="20"/>
      <c r="AB23" s="20"/>
      <c r="AC23" s="20"/>
      <c r="AD23" s="20"/>
      <c r="AE23" s="20"/>
    </row>
    <row r="24" spans="1:31" ht="12.75">
      <c r="A24" s="3" t="str">
        <f t="shared" si="0"/>
        <v>OK</v>
      </c>
      <c r="B24" s="21">
        <v>18</v>
      </c>
      <c r="C24" t="s">
        <v>103</v>
      </c>
      <c r="D24" s="11">
        <v>25.15</v>
      </c>
      <c r="E24" s="11">
        <v>6.77</v>
      </c>
      <c r="F24" s="13"/>
      <c r="G24" t="s">
        <v>122</v>
      </c>
      <c r="H24" s="11">
        <v>19.9</v>
      </c>
      <c r="I24" s="11">
        <v>7.33</v>
      </c>
      <c r="J24" s="22"/>
      <c r="K24" t="s">
        <v>102</v>
      </c>
      <c r="L24" s="11">
        <v>20.9</v>
      </c>
      <c r="M24" s="11">
        <v>7.64</v>
      </c>
      <c r="N24" s="22"/>
      <c r="O24" t="s">
        <v>104</v>
      </c>
      <c r="P24" s="11">
        <v>19.15</v>
      </c>
      <c r="Q24" s="11">
        <v>7.31</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B2:Z501"/>
  <sheetViews>
    <sheetView tabSelected="1" zoomScale="83" zoomScaleNormal="83" workbookViewId="0" topLeftCell="A1">
      <selection activeCell="Y6" sqref="Y6"/>
    </sheetView>
  </sheetViews>
  <sheetFormatPr defaultColWidth="9.140625" defaultRowHeight="12.75"/>
  <cols>
    <col min="1" max="1" width="1.421875" style="14" customWidth="1"/>
    <col min="2" max="2" width="4.57421875" style="14" customWidth="1"/>
    <col min="3" max="3" width="17.28125" style="14" customWidth="1"/>
    <col min="4" max="4" width="12.421875" style="14" customWidth="1"/>
    <col min="5" max="12" width="9.140625" style="14" customWidth="1"/>
    <col min="13" max="14" width="9.140625" style="14" hidden="1" customWidth="1"/>
    <col min="15" max="15" width="9.140625" style="14" customWidth="1"/>
    <col min="16" max="16" width="9.140625" style="14" hidden="1" customWidth="1"/>
    <col min="17" max="17" width="4.28125" style="14" customWidth="1"/>
    <col min="18" max="18" width="9.140625" style="14" customWidth="1"/>
    <col min="19" max="20" width="3.7109375" style="14" customWidth="1"/>
    <col min="21" max="24" width="9.140625" style="14" customWidth="1"/>
    <col min="25" max="25" width="10.28125" style="14" customWidth="1"/>
    <col min="26" max="26" width="9.140625" style="14" hidden="1" customWidth="1"/>
    <col min="27" max="16384" width="9.140625" style="14" customWidth="1"/>
  </cols>
  <sheetData>
    <row r="1" ht="6" customHeight="1" thickBot="1"/>
    <row r="2" spans="2:26" ht="15" thickTop="1">
      <c r="B2" s="89"/>
      <c r="C2" s="90"/>
      <c r="D2" s="107" t="s">
        <v>129</v>
      </c>
      <c r="E2" s="132"/>
      <c r="F2" s="132"/>
      <c r="G2" s="91"/>
      <c r="H2" s="91"/>
      <c r="I2" s="92"/>
      <c r="J2" s="92"/>
      <c r="K2" s="93" t="s">
        <v>118</v>
      </c>
      <c r="L2" s="93" t="s">
        <v>119</v>
      </c>
      <c r="M2" s="94" t="s">
        <v>1</v>
      </c>
      <c r="N2" s="94" t="s">
        <v>1</v>
      </c>
      <c r="O2" s="94" t="s">
        <v>1</v>
      </c>
      <c r="P2" s="94" t="s">
        <v>1</v>
      </c>
      <c r="Q2" s="94" t="s">
        <v>146</v>
      </c>
      <c r="R2" s="95" t="s">
        <v>2</v>
      </c>
      <c r="S2" s="107" t="s">
        <v>4</v>
      </c>
      <c r="T2" s="107" t="s">
        <v>4</v>
      </c>
      <c r="U2" s="94" t="s">
        <v>4</v>
      </c>
      <c r="V2" s="94" t="s">
        <v>4</v>
      </c>
      <c r="W2" s="94" t="s">
        <v>3</v>
      </c>
      <c r="X2" s="95" t="s">
        <v>2</v>
      </c>
      <c r="Y2" s="133" t="s">
        <v>72</v>
      </c>
      <c r="Z2" s="128">
        <v>120.33</v>
      </c>
    </row>
    <row r="3" spans="2:26" ht="27">
      <c r="B3" s="96" t="s">
        <v>5</v>
      </c>
      <c r="C3" s="97" t="s">
        <v>6</v>
      </c>
      <c r="D3" s="98" t="s">
        <v>7</v>
      </c>
      <c r="E3" s="99" t="s">
        <v>8</v>
      </c>
      <c r="F3" s="99" t="s">
        <v>9</v>
      </c>
      <c r="G3" s="100" t="s">
        <v>8</v>
      </c>
      <c r="H3" s="100" t="s">
        <v>9</v>
      </c>
      <c r="I3" s="101" t="s">
        <v>8</v>
      </c>
      <c r="J3" s="101" t="s">
        <v>9</v>
      </c>
      <c r="K3" s="102" t="s">
        <v>8</v>
      </c>
      <c r="L3" s="102" t="s">
        <v>9</v>
      </c>
      <c r="M3" s="103" t="s">
        <v>10</v>
      </c>
      <c r="N3" s="103" t="s">
        <v>11</v>
      </c>
      <c r="O3" s="103" t="s">
        <v>13</v>
      </c>
      <c r="P3" s="103" t="s">
        <v>12</v>
      </c>
      <c r="Q3" s="103" t="s">
        <v>147</v>
      </c>
      <c r="R3" s="103" t="s">
        <v>14</v>
      </c>
      <c r="S3" s="103" t="s">
        <v>0</v>
      </c>
      <c r="T3" s="103" t="s">
        <v>15</v>
      </c>
      <c r="U3" s="104" t="s">
        <v>3</v>
      </c>
      <c r="V3" s="104" t="s">
        <v>16</v>
      </c>
      <c r="W3" s="105" t="s">
        <v>17</v>
      </c>
      <c r="X3" s="105" t="s">
        <v>18</v>
      </c>
      <c r="Y3" s="134" t="s">
        <v>74</v>
      </c>
      <c r="Z3" s="129" t="s">
        <v>73</v>
      </c>
    </row>
    <row r="4" spans="2:26" ht="19.5" customHeight="1">
      <c r="B4" s="109">
        <v>1</v>
      </c>
      <c r="C4" s="110" t="s">
        <v>128</v>
      </c>
      <c r="D4" s="111" t="s">
        <v>150</v>
      </c>
      <c r="E4" s="112">
        <v>30.1</v>
      </c>
      <c r="F4" s="113">
        <v>5.26</v>
      </c>
      <c r="G4" s="112">
        <v>27.95</v>
      </c>
      <c r="H4" s="113">
        <v>5.2</v>
      </c>
      <c r="I4" s="112">
        <v>26.35</v>
      </c>
      <c r="J4" s="114">
        <v>5.24</v>
      </c>
      <c r="K4" s="114">
        <v>25.05</v>
      </c>
      <c r="L4" s="113">
        <v>5.55</v>
      </c>
      <c r="M4" s="106">
        <f aca="true" t="shared" si="0" ref="M4:M23">SUM(E4,G4,I4,K4)</f>
        <v>109.45</v>
      </c>
      <c r="N4" s="106">
        <f aca="true" t="shared" si="1" ref="N4:N23">IF(COUNT(E4,G4,I4,K4)=4,MINA(E4,G4,I4,K4),0)</f>
        <v>25.05</v>
      </c>
      <c r="O4" s="106">
        <f aca="true" t="shared" si="2" ref="O4:O23">SUM(M4-N4)</f>
        <v>84.4</v>
      </c>
      <c r="P4" s="106">
        <f aca="true" t="shared" si="3" ref="P4:P23">MAX(E4,G4,I4,K4)</f>
        <v>30.1</v>
      </c>
      <c r="Q4" s="117">
        <v>1</v>
      </c>
      <c r="R4" s="106">
        <f aca="true" t="shared" si="4" ref="R4:R23">MIN(F4,H4,J4,L4)</f>
        <v>5.2</v>
      </c>
      <c r="S4" s="118"/>
      <c r="T4" s="106" t="s">
        <v>125</v>
      </c>
      <c r="U4" s="106">
        <v>33.8</v>
      </c>
      <c r="V4" s="106">
        <v>4.85</v>
      </c>
      <c r="W4" s="106">
        <f>MAX(P4,U4)</f>
        <v>33.8</v>
      </c>
      <c r="X4" s="127">
        <f aca="true" t="shared" si="5" ref="X4:X23">MIN(R4,V4)</f>
        <v>4.85</v>
      </c>
      <c r="Y4" s="135">
        <f aca="true" t="shared" si="6" ref="Y4:Y23">IF(X4&lt;&gt;0,SUM($Z$2/X4*12),"")</f>
        <v>297.7237113402062</v>
      </c>
      <c r="Z4" s="130">
        <f aca="true" t="shared" si="7" ref="Z4:Z23">IF(X4&lt;&gt;0,SUM(3600/X4*$Z$2/5280),"")</f>
        <v>16.916119962511715</v>
      </c>
    </row>
    <row r="5" spans="2:26" ht="19.5" customHeight="1">
      <c r="B5" s="109">
        <v>2</v>
      </c>
      <c r="C5" s="110" t="s">
        <v>130</v>
      </c>
      <c r="D5" s="111" t="s">
        <v>150</v>
      </c>
      <c r="E5" s="114">
        <v>29.5</v>
      </c>
      <c r="F5" s="114">
        <v>5.55</v>
      </c>
      <c r="G5" s="114">
        <v>24</v>
      </c>
      <c r="H5" s="114">
        <v>6.03</v>
      </c>
      <c r="I5" s="114">
        <v>25.4</v>
      </c>
      <c r="J5" s="114">
        <v>6.09</v>
      </c>
      <c r="K5" s="114">
        <v>22.8</v>
      </c>
      <c r="L5" s="114">
        <v>6.75</v>
      </c>
      <c r="M5" s="106">
        <f t="shared" si="0"/>
        <v>101.7</v>
      </c>
      <c r="N5" s="106">
        <f t="shared" si="1"/>
        <v>22.8</v>
      </c>
      <c r="O5" s="106">
        <f t="shared" si="2"/>
        <v>78.9</v>
      </c>
      <c r="P5" s="106">
        <f t="shared" si="3"/>
        <v>29.5</v>
      </c>
      <c r="Q5" s="108">
        <v>2</v>
      </c>
      <c r="R5" s="106">
        <f t="shared" si="4"/>
        <v>5.55</v>
      </c>
      <c r="S5" s="119"/>
      <c r="T5" s="106" t="s">
        <v>125</v>
      </c>
      <c r="U5" s="106">
        <v>29.3</v>
      </c>
      <c r="V5" s="106">
        <v>5.7</v>
      </c>
      <c r="W5" s="106">
        <f>MAX(P5,U5)</f>
        <v>29.5</v>
      </c>
      <c r="X5" s="106">
        <f t="shared" si="5"/>
        <v>5.55</v>
      </c>
      <c r="Y5" s="135">
        <f t="shared" si="6"/>
        <v>260.17297297297296</v>
      </c>
      <c r="Z5" s="130">
        <f t="shared" si="7"/>
        <v>14.782555282555283</v>
      </c>
    </row>
    <row r="6" spans="2:26" ht="19.5" customHeight="1">
      <c r="B6" s="109">
        <v>3</v>
      </c>
      <c r="C6" s="110" t="s">
        <v>131</v>
      </c>
      <c r="D6" s="111" t="s">
        <v>150</v>
      </c>
      <c r="E6" s="114">
        <v>24.45</v>
      </c>
      <c r="F6" s="114">
        <v>6.04</v>
      </c>
      <c r="G6" s="114">
        <v>22.1</v>
      </c>
      <c r="H6" s="114">
        <v>6.56</v>
      </c>
      <c r="I6" s="114">
        <v>19.95</v>
      </c>
      <c r="J6" s="113">
        <v>5.23</v>
      </c>
      <c r="K6" s="112">
        <v>27.25</v>
      </c>
      <c r="L6" s="114">
        <v>5.93</v>
      </c>
      <c r="M6" s="106">
        <f t="shared" si="0"/>
        <v>93.75</v>
      </c>
      <c r="N6" s="106">
        <f t="shared" si="1"/>
        <v>19.95</v>
      </c>
      <c r="O6" s="106">
        <f t="shared" si="2"/>
        <v>73.8</v>
      </c>
      <c r="P6" s="106">
        <f t="shared" si="3"/>
        <v>27.25</v>
      </c>
      <c r="Q6" s="108">
        <v>3</v>
      </c>
      <c r="R6" s="106">
        <f t="shared" si="4"/>
        <v>5.23</v>
      </c>
      <c r="S6" s="120"/>
      <c r="T6" s="106" t="s">
        <v>125</v>
      </c>
      <c r="U6" s="106">
        <v>29.25</v>
      </c>
      <c r="V6" s="106">
        <v>5.54</v>
      </c>
      <c r="W6" s="106">
        <f>MAX(P6,U6)</f>
        <v>29.25</v>
      </c>
      <c r="X6" s="106">
        <f t="shared" si="5"/>
        <v>5.23</v>
      </c>
      <c r="Y6" s="135">
        <f t="shared" si="6"/>
        <v>276.09177820267684</v>
      </c>
      <c r="Z6" s="130">
        <f t="shared" si="7"/>
        <v>15.68703285242482</v>
      </c>
    </row>
    <row r="7" spans="2:26" ht="19.5" customHeight="1">
      <c r="B7" s="109">
        <v>4</v>
      </c>
      <c r="C7" s="110" t="s">
        <v>134</v>
      </c>
      <c r="D7" s="111" t="s">
        <v>150</v>
      </c>
      <c r="E7" s="114">
        <v>25.15</v>
      </c>
      <c r="F7" s="114">
        <v>6.77</v>
      </c>
      <c r="G7" s="114">
        <v>23.8</v>
      </c>
      <c r="H7" s="114">
        <v>6.66</v>
      </c>
      <c r="I7" s="114">
        <v>22.4</v>
      </c>
      <c r="J7" s="114">
        <v>6.37</v>
      </c>
      <c r="K7" s="114">
        <v>21.9</v>
      </c>
      <c r="L7" s="114">
        <v>6.98</v>
      </c>
      <c r="M7" s="106">
        <f t="shared" si="0"/>
        <v>93.25</v>
      </c>
      <c r="N7" s="106">
        <f t="shared" si="1"/>
        <v>21.9</v>
      </c>
      <c r="O7" s="106">
        <f t="shared" si="2"/>
        <v>71.35</v>
      </c>
      <c r="P7" s="106">
        <f t="shared" si="3"/>
        <v>25.15</v>
      </c>
      <c r="Q7" s="108">
        <v>4</v>
      </c>
      <c r="R7" s="106">
        <f t="shared" si="4"/>
        <v>6.37</v>
      </c>
      <c r="S7" s="121" t="s">
        <v>149</v>
      </c>
      <c r="T7" s="106" t="s">
        <v>125</v>
      </c>
      <c r="U7" s="106">
        <v>23.15</v>
      </c>
      <c r="V7" s="106">
        <v>6.7</v>
      </c>
      <c r="W7" s="106">
        <v>26.15</v>
      </c>
      <c r="X7" s="106">
        <f t="shared" si="5"/>
        <v>6.37</v>
      </c>
      <c r="Y7" s="135">
        <f t="shared" si="6"/>
        <v>226.6813186813187</v>
      </c>
      <c r="Z7" s="130">
        <f t="shared" si="7"/>
        <v>12.879620379620379</v>
      </c>
    </row>
    <row r="8" spans="2:26" ht="19.5" customHeight="1">
      <c r="B8" s="109">
        <v>5</v>
      </c>
      <c r="C8" s="110" t="s">
        <v>133</v>
      </c>
      <c r="D8" s="111" t="s">
        <v>150</v>
      </c>
      <c r="E8" s="114">
        <v>22.9</v>
      </c>
      <c r="F8" s="114">
        <v>6.55</v>
      </c>
      <c r="G8" s="114">
        <v>21.95</v>
      </c>
      <c r="H8" s="114">
        <v>6.15</v>
      </c>
      <c r="I8" s="114">
        <v>21.25</v>
      </c>
      <c r="J8" s="114">
        <v>6.35</v>
      </c>
      <c r="K8" s="114">
        <v>20</v>
      </c>
      <c r="L8" s="114">
        <v>6.96</v>
      </c>
      <c r="M8" s="106">
        <f t="shared" si="0"/>
        <v>86.1</v>
      </c>
      <c r="N8" s="106">
        <f t="shared" si="1"/>
        <v>20</v>
      </c>
      <c r="O8" s="106">
        <f t="shared" si="2"/>
        <v>66.1</v>
      </c>
      <c r="P8" s="106">
        <f t="shared" si="3"/>
        <v>22.9</v>
      </c>
      <c r="Q8" s="108">
        <v>6</v>
      </c>
      <c r="R8" s="106">
        <f t="shared" si="4"/>
        <v>6.15</v>
      </c>
      <c r="S8" s="122"/>
      <c r="T8" s="106" t="s">
        <v>127</v>
      </c>
      <c r="U8" s="106">
        <v>21</v>
      </c>
      <c r="V8" s="106">
        <v>6.54</v>
      </c>
      <c r="W8" s="106">
        <f>MAX(P8,U8)</f>
        <v>22.9</v>
      </c>
      <c r="X8" s="106">
        <f t="shared" si="5"/>
        <v>6.15</v>
      </c>
      <c r="Y8" s="135">
        <f t="shared" si="6"/>
        <v>234.790243902439</v>
      </c>
      <c r="Z8" s="130">
        <f t="shared" si="7"/>
        <v>13.340354767184035</v>
      </c>
    </row>
    <row r="9" spans="2:26" ht="19.5" customHeight="1">
      <c r="B9" s="109">
        <v>6</v>
      </c>
      <c r="C9" s="110" t="s">
        <v>135</v>
      </c>
      <c r="D9" s="111" t="s">
        <v>150</v>
      </c>
      <c r="E9" s="114">
        <v>21.35</v>
      </c>
      <c r="F9" s="114">
        <v>6.23</v>
      </c>
      <c r="G9" s="114">
        <v>20.85</v>
      </c>
      <c r="H9" s="114">
        <v>6.73</v>
      </c>
      <c r="I9" s="114">
        <v>21.7</v>
      </c>
      <c r="J9" s="114">
        <v>6.68</v>
      </c>
      <c r="K9" s="114">
        <v>19.15</v>
      </c>
      <c r="L9" s="114">
        <v>7.31</v>
      </c>
      <c r="M9" s="106">
        <f t="shared" si="0"/>
        <v>83.05000000000001</v>
      </c>
      <c r="N9" s="106">
        <f t="shared" si="1"/>
        <v>19.15</v>
      </c>
      <c r="O9" s="106">
        <f t="shared" si="2"/>
        <v>63.90000000000001</v>
      </c>
      <c r="P9" s="106">
        <f t="shared" si="3"/>
        <v>21.7</v>
      </c>
      <c r="Q9" s="108">
        <v>7</v>
      </c>
      <c r="R9" s="106">
        <f t="shared" si="4"/>
        <v>6.23</v>
      </c>
      <c r="S9" s="121" t="s">
        <v>149</v>
      </c>
      <c r="T9" s="106" t="s">
        <v>127</v>
      </c>
      <c r="U9" s="106">
        <v>19.15</v>
      </c>
      <c r="V9" s="106">
        <v>8.13</v>
      </c>
      <c r="W9" s="106">
        <v>25.05</v>
      </c>
      <c r="X9" s="106">
        <f t="shared" si="5"/>
        <v>6.23</v>
      </c>
      <c r="Y9" s="135">
        <f t="shared" si="6"/>
        <v>231.77528089887642</v>
      </c>
      <c r="Z9" s="130">
        <f t="shared" si="7"/>
        <v>13.16905005107252</v>
      </c>
    </row>
    <row r="10" spans="2:26" ht="19.5" customHeight="1">
      <c r="B10" s="109">
        <v>7</v>
      </c>
      <c r="C10" s="110" t="s">
        <v>132</v>
      </c>
      <c r="D10" s="111" t="s">
        <v>150</v>
      </c>
      <c r="E10" s="114">
        <v>14.9</v>
      </c>
      <c r="F10" s="114">
        <v>5.39</v>
      </c>
      <c r="G10" s="114">
        <v>22</v>
      </c>
      <c r="H10" s="114">
        <v>6.19</v>
      </c>
      <c r="I10" s="114">
        <v>20.2</v>
      </c>
      <c r="J10" s="114">
        <v>5.89</v>
      </c>
      <c r="K10" s="114">
        <v>24.35</v>
      </c>
      <c r="L10" s="114">
        <v>6.74</v>
      </c>
      <c r="M10" s="106">
        <f t="shared" si="0"/>
        <v>81.44999999999999</v>
      </c>
      <c r="N10" s="106">
        <f t="shared" si="1"/>
        <v>14.9</v>
      </c>
      <c r="O10" s="106">
        <f t="shared" si="2"/>
        <v>66.54999999999998</v>
      </c>
      <c r="P10" s="106">
        <f t="shared" si="3"/>
        <v>24.35</v>
      </c>
      <c r="Q10" s="108">
        <v>5</v>
      </c>
      <c r="R10" s="106">
        <f t="shared" si="4"/>
        <v>5.39</v>
      </c>
      <c r="S10" s="123"/>
      <c r="T10" s="106" t="s">
        <v>127</v>
      </c>
      <c r="U10" s="106">
        <v>10.9</v>
      </c>
      <c r="V10" s="106">
        <v>5.78</v>
      </c>
      <c r="W10" s="106">
        <f>MAX(P10,U10)</f>
        <v>24.35</v>
      </c>
      <c r="X10" s="106">
        <f t="shared" si="5"/>
        <v>5.39</v>
      </c>
      <c r="Y10" s="135">
        <f t="shared" si="6"/>
        <v>267.8961038961039</v>
      </c>
      <c r="Z10" s="130">
        <f t="shared" si="7"/>
        <v>15.22136953955136</v>
      </c>
    </row>
    <row r="11" spans="2:26" ht="19.5" customHeight="1">
      <c r="B11" s="109">
        <v>8</v>
      </c>
      <c r="C11" s="110" t="s">
        <v>136</v>
      </c>
      <c r="D11" s="111" t="s">
        <v>150</v>
      </c>
      <c r="E11" s="114">
        <v>22.8</v>
      </c>
      <c r="F11" s="114">
        <v>6.69</v>
      </c>
      <c r="G11" s="114">
        <v>19.9</v>
      </c>
      <c r="H11" s="114">
        <v>7.33</v>
      </c>
      <c r="I11" s="114">
        <v>16.35</v>
      </c>
      <c r="J11" s="114">
        <v>7.39</v>
      </c>
      <c r="K11" s="114">
        <v>16.35</v>
      </c>
      <c r="L11" s="114">
        <v>7.92</v>
      </c>
      <c r="M11" s="106">
        <f t="shared" si="0"/>
        <v>75.4</v>
      </c>
      <c r="N11" s="106">
        <f t="shared" si="1"/>
        <v>16.35</v>
      </c>
      <c r="O11" s="106">
        <f t="shared" si="2"/>
        <v>59.050000000000004</v>
      </c>
      <c r="P11" s="106">
        <f t="shared" si="3"/>
        <v>22.8</v>
      </c>
      <c r="Q11" s="108">
        <v>8</v>
      </c>
      <c r="R11" s="106">
        <f t="shared" si="4"/>
        <v>6.69</v>
      </c>
      <c r="S11" s="124"/>
      <c r="T11" s="106" t="s">
        <v>126</v>
      </c>
      <c r="U11" s="106">
        <v>22.25</v>
      </c>
      <c r="V11" s="106">
        <v>7.07</v>
      </c>
      <c r="W11" s="106">
        <f>MAX(P11,U11)</f>
        <v>22.8</v>
      </c>
      <c r="X11" s="106">
        <f t="shared" si="5"/>
        <v>6.69</v>
      </c>
      <c r="Y11" s="135">
        <f t="shared" si="6"/>
        <v>215.8385650224215</v>
      </c>
      <c r="Z11" s="130">
        <f t="shared" si="7"/>
        <v>12.263554830819404</v>
      </c>
    </row>
    <row r="12" spans="2:26" ht="5.25" customHeight="1">
      <c r="B12" s="109"/>
      <c r="C12" s="110"/>
      <c r="D12" s="111"/>
      <c r="E12" s="114"/>
      <c r="F12" s="114"/>
      <c r="G12" s="114"/>
      <c r="H12" s="114"/>
      <c r="I12" s="114"/>
      <c r="J12" s="114"/>
      <c r="K12" s="114"/>
      <c r="L12" s="114"/>
      <c r="M12" s="106"/>
      <c r="N12" s="106"/>
      <c r="O12" s="106"/>
      <c r="P12" s="106"/>
      <c r="Q12" s="108"/>
      <c r="R12" s="106"/>
      <c r="S12" s="124"/>
      <c r="T12" s="106"/>
      <c r="U12" s="106"/>
      <c r="V12" s="106"/>
      <c r="W12" s="106"/>
      <c r="X12" s="106"/>
      <c r="Y12" s="135"/>
      <c r="Z12" s="130"/>
    </row>
    <row r="13" spans="2:26" ht="19.5" customHeight="1">
      <c r="B13" s="109">
        <v>1</v>
      </c>
      <c r="C13" s="110" t="s">
        <v>137</v>
      </c>
      <c r="D13" s="111" t="s">
        <v>151</v>
      </c>
      <c r="E13" s="114">
        <v>19.3</v>
      </c>
      <c r="F13" s="114">
        <v>8.52</v>
      </c>
      <c r="G13" s="114">
        <v>19.95</v>
      </c>
      <c r="H13" s="115">
        <v>8.36</v>
      </c>
      <c r="I13" s="114">
        <v>18.75</v>
      </c>
      <c r="J13" s="114">
        <v>8.41</v>
      </c>
      <c r="K13" s="114">
        <v>19.55</v>
      </c>
      <c r="L13" s="115">
        <v>8.42</v>
      </c>
      <c r="M13" s="106">
        <f t="shared" si="0"/>
        <v>77.55</v>
      </c>
      <c r="N13" s="106">
        <f t="shared" si="1"/>
        <v>18.75</v>
      </c>
      <c r="O13" s="106">
        <f t="shared" si="2"/>
        <v>58.8</v>
      </c>
      <c r="P13" s="106">
        <f t="shared" si="3"/>
        <v>19.95</v>
      </c>
      <c r="Q13" s="117">
        <v>1</v>
      </c>
      <c r="R13" s="106">
        <f t="shared" si="4"/>
        <v>8.36</v>
      </c>
      <c r="S13" s="125"/>
      <c r="T13" s="106" t="s">
        <v>125</v>
      </c>
      <c r="U13" s="106">
        <v>19.5</v>
      </c>
      <c r="V13" s="106">
        <v>8.34</v>
      </c>
      <c r="W13" s="106">
        <f>MAX(P13,U13)</f>
        <v>19.95</v>
      </c>
      <c r="X13" s="106">
        <f t="shared" si="5"/>
        <v>8.34</v>
      </c>
      <c r="Y13" s="135">
        <f t="shared" si="6"/>
        <v>173.13669064748203</v>
      </c>
      <c r="Z13" s="130">
        <f t="shared" si="7"/>
        <v>9.837311968606933</v>
      </c>
    </row>
    <row r="14" spans="2:26" ht="19.5" customHeight="1">
      <c r="B14" s="109">
        <v>2</v>
      </c>
      <c r="C14" s="110" t="s">
        <v>138</v>
      </c>
      <c r="D14" s="111" t="s">
        <v>151</v>
      </c>
      <c r="E14" s="114">
        <v>18.8</v>
      </c>
      <c r="F14" s="114">
        <v>8.58</v>
      </c>
      <c r="G14" s="114">
        <v>18.2</v>
      </c>
      <c r="H14" s="114">
        <v>8.9</v>
      </c>
      <c r="I14" s="114">
        <v>19.7</v>
      </c>
      <c r="J14" s="114">
        <v>8.78</v>
      </c>
      <c r="K14" s="114">
        <v>8.65</v>
      </c>
      <c r="L14" s="114">
        <v>9.72</v>
      </c>
      <c r="M14" s="106">
        <f t="shared" si="0"/>
        <v>65.35000000000001</v>
      </c>
      <c r="N14" s="106">
        <f t="shared" si="1"/>
        <v>8.65</v>
      </c>
      <c r="O14" s="106">
        <f t="shared" si="2"/>
        <v>56.70000000000001</v>
      </c>
      <c r="P14" s="106">
        <f t="shared" si="3"/>
        <v>19.7</v>
      </c>
      <c r="Q14" s="108">
        <v>2</v>
      </c>
      <c r="R14" s="106">
        <f t="shared" si="4"/>
        <v>8.58</v>
      </c>
      <c r="S14" s="123"/>
      <c r="T14" s="106" t="s">
        <v>125</v>
      </c>
      <c r="U14" s="106">
        <v>18.35</v>
      </c>
      <c r="V14" s="106">
        <v>8.71</v>
      </c>
      <c r="W14" s="106">
        <f>MAX(P14,U14)</f>
        <v>19.7</v>
      </c>
      <c r="X14" s="106">
        <f t="shared" si="5"/>
        <v>8.58</v>
      </c>
      <c r="Y14" s="135">
        <f t="shared" si="6"/>
        <v>168.2937062937063</v>
      </c>
      <c r="Z14" s="130">
        <f t="shared" si="7"/>
        <v>9.562142403051494</v>
      </c>
    </row>
    <row r="15" spans="2:26" ht="19.5" customHeight="1">
      <c r="B15" s="109">
        <v>3</v>
      </c>
      <c r="C15" s="110" t="s">
        <v>141</v>
      </c>
      <c r="D15" s="111" t="s">
        <v>151</v>
      </c>
      <c r="E15" s="114">
        <v>14.95</v>
      </c>
      <c r="F15" s="114">
        <v>8.48</v>
      </c>
      <c r="G15" s="114">
        <v>16.95</v>
      </c>
      <c r="H15" s="114">
        <v>9.08</v>
      </c>
      <c r="I15" s="114">
        <v>18.1</v>
      </c>
      <c r="J15" s="114">
        <v>8.47</v>
      </c>
      <c r="K15" s="114">
        <v>17.85</v>
      </c>
      <c r="L15" s="114">
        <v>8.78</v>
      </c>
      <c r="M15" s="106">
        <f t="shared" si="0"/>
        <v>67.85</v>
      </c>
      <c r="N15" s="106">
        <f t="shared" si="1"/>
        <v>14.95</v>
      </c>
      <c r="O15" s="106">
        <f t="shared" si="2"/>
        <v>52.89999999999999</v>
      </c>
      <c r="P15" s="106">
        <f t="shared" si="3"/>
        <v>18.1</v>
      </c>
      <c r="Q15" s="108">
        <v>5</v>
      </c>
      <c r="R15" s="106">
        <f t="shared" si="4"/>
        <v>8.47</v>
      </c>
      <c r="S15" s="121" t="s">
        <v>149</v>
      </c>
      <c r="T15" s="106" t="s">
        <v>125</v>
      </c>
      <c r="U15" s="106">
        <v>18</v>
      </c>
      <c r="V15" s="106">
        <v>8.87</v>
      </c>
      <c r="W15" s="106">
        <v>19.5</v>
      </c>
      <c r="X15" s="106">
        <f t="shared" si="5"/>
        <v>8.47</v>
      </c>
      <c r="Y15" s="135">
        <f t="shared" si="6"/>
        <v>170.4793388429752</v>
      </c>
      <c r="Z15" s="130">
        <f t="shared" si="7"/>
        <v>9.68632607062359</v>
      </c>
    </row>
    <row r="16" spans="2:26" ht="19.5" customHeight="1">
      <c r="B16" s="109">
        <v>4</v>
      </c>
      <c r="C16" s="110" t="s">
        <v>139</v>
      </c>
      <c r="D16" s="111" t="s">
        <v>151</v>
      </c>
      <c r="E16" s="114">
        <v>18.8</v>
      </c>
      <c r="F16" s="115">
        <v>7.87</v>
      </c>
      <c r="G16" s="114">
        <v>16.3</v>
      </c>
      <c r="H16" s="114">
        <v>8.45</v>
      </c>
      <c r="I16" s="114">
        <v>19.5</v>
      </c>
      <c r="J16" s="115">
        <v>7.69</v>
      </c>
      <c r="K16" s="114">
        <v>17.3</v>
      </c>
      <c r="L16" s="114">
        <v>8.82</v>
      </c>
      <c r="M16" s="106">
        <f t="shared" si="0"/>
        <v>71.9</v>
      </c>
      <c r="N16" s="106">
        <f t="shared" si="1"/>
        <v>16.3</v>
      </c>
      <c r="O16" s="106">
        <f t="shared" si="2"/>
        <v>55.60000000000001</v>
      </c>
      <c r="P16" s="106">
        <f t="shared" si="3"/>
        <v>19.5</v>
      </c>
      <c r="Q16" s="108">
        <v>3</v>
      </c>
      <c r="R16" s="106">
        <f t="shared" si="4"/>
        <v>7.69</v>
      </c>
      <c r="S16" s="122"/>
      <c r="T16" s="106" t="s">
        <v>125</v>
      </c>
      <c r="U16" s="106">
        <v>12</v>
      </c>
      <c r="V16" s="106">
        <v>8.19</v>
      </c>
      <c r="W16" s="106">
        <f aca="true" t="shared" si="8" ref="W16:W23">MAX(P16,U16)</f>
        <v>19.5</v>
      </c>
      <c r="X16" s="126">
        <f t="shared" si="5"/>
        <v>7.69</v>
      </c>
      <c r="Y16" s="135">
        <f t="shared" si="6"/>
        <v>187.7711313394018</v>
      </c>
      <c r="Z16" s="130">
        <f t="shared" si="7"/>
        <v>10.66881428064783</v>
      </c>
    </row>
    <row r="17" spans="2:26" ht="19.5" customHeight="1">
      <c r="B17" s="109">
        <v>5</v>
      </c>
      <c r="C17" s="110" t="s">
        <v>142</v>
      </c>
      <c r="D17" s="111" t="s">
        <v>151</v>
      </c>
      <c r="E17" s="114">
        <v>17.05</v>
      </c>
      <c r="F17" s="114">
        <v>9.99</v>
      </c>
      <c r="G17" s="114">
        <v>16.8</v>
      </c>
      <c r="H17" s="114">
        <v>9.65</v>
      </c>
      <c r="I17" s="114">
        <v>18</v>
      </c>
      <c r="J17" s="114">
        <v>9.04</v>
      </c>
      <c r="K17" s="114">
        <v>14.5</v>
      </c>
      <c r="L17" s="114">
        <v>10.37</v>
      </c>
      <c r="M17" s="106">
        <f t="shared" si="0"/>
        <v>66.35</v>
      </c>
      <c r="N17" s="106">
        <f t="shared" si="1"/>
        <v>14.5</v>
      </c>
      <c r="O17" s="106">
        <f t="shared" si="2"/>
        <v>51.849999999999994</v>
      </c>
      <c r="P17" s="106">
        <f t="shared" si="3"/>
        <v>18</v>
      </c>
      <c r="Q17" s="108">
        <v>6</v>
      </c>
      <c r="R17" s="106">
        <f t="shared" si="4"/>
        <v>9.04</v>
      </c>
      <c r="S17" s="124"/>
      <c r="T17" s="106" t="s">
        <v>127</v>
      </c>
      <c r="U17" s="106">
        <v>18.1</v>
      </c>
      <c r="V17" s="106">
        <v>8.85</v>
      </c>
      <c r="W17" s="106">
        <f t="shared" si="8"/>
        <v>18.1</v>
      </c>
      <c r="X17" s="106">
        <f t="shared" si="5"/>
        <v>8.85</v>
      </c>
      <c r="Y17" s="135">
        <f t="shared" si="6"/>
        <v>163.1593220338983</v>
      </c>
      <c r="Z17" s="130">
        <f t="shared" si="7"/>
        <v>9.270416024653313</v>
      </c>
    </row>
    <row r="18" spans="2:26" ht="19.5" customHeight="1">
      <c r="B18" s="109">
        <v>6</v>
      </c>
      <c r="C18" s="110" t="s">
        <v>140</v>
      </c>
      <c r="D18" s="111" t="s">
        <v>151</v>
      </c>
      <c r="E18" s="114">
        <v>18.95</v>
      </c>
      <c r="F18" s="114">
        <v>9.13</v>
      </c>
      <c r="G18" s="114">
        <v>18.25</v>
      </c>
      <c r="H18" s="114">
        <v>8.96</v>
      </c>
      <c r="I18" s="114">
        <v>17.45</v>
      </c>
      <c r="J18" s="114">
        <v>9.09</v>
      </c>
      <c r="K18" s="114">
        <v>15.4</v>
      </c>
      <c r="L18" s="114">
        <v>9.23</v>
      </c>
      <c r="M18" s="106">
        <f t="shared" si="0"/>
        <v>70.05000000000001</v>
      </c>
      <c r="N18" s="106">
        <f t="shared" si="1"/>
        <v>15.4</v>
      </c>
      <c r="O18" s="106">
        <f t="shared" si="2"/>
        <v>54.65000000000001</v>
      </c>
      <c r="P18" s="106">
        <f t="shared" si="3"/>
        <v>18.95</v>
      </c>
      <c r="Q18" s="108">
        <v>4</v>
      </c>
      <c r="R18" s="106">
        <f t="shared" si="4"/>
        <v>8.96</v>
      </c>
      <c r="S18" s="123"/>
      <c r="T18" s="106" t="s">
        <v>127</v>
      </c>
      <c r="U18" s="106">
        <v>16.25</v>
      </c>
      <c r="V18" s="106">
        <v>8.42</v>
      </c>
      <c r="W18" s="106">
        <f t="shared" si="8"/>
        <v>18.95</v>
      </c>
      <c r="X18" s="106">
        <f t="shared" si="5"/>
        <v>8.42</v>
      </c>
      <c r="Y18" s="135">
        <f t="shared" si="6"/>
        <v>171.49168646080759</v>
      </c>
      <c r="Z18" s="130">
        <f t="shared" si="7"/>
        <v>9.743845821636794</v>
      </c>
    </row>
    <row r="19" spans="2:26" ht="19.5" customHeight="1">
      <c r="B19" s="109">
        <v>7</v>
      </c>
      <c r="C19" s="110" t="s">
        <v>148</v>
      </c>
      <c r="D19" s="111" t="s">
        <v>151</v>
      </c>
      <c r="E19" s="114">
        <v>12.55</v>
      </c>
      <c r="F19" s="114">
        <v>9.88</v>
      </c>
      <c r="G19" s="114">
        <v>12.7</v>
      </c>
      <c r="H19" s="114">
        <v>11</v>
      </c>
      <c r="I19" s="114">
        <v>13</v>
      </c>
      <c r="J19" s="114">
        <v>10.38</v>
      </c>
      <c r="K19" s="114">
        <v>11.1</v>
      </c>
      <c r="L19" s="114">
        <v>11.08</v>
      </c>
      <c r="M19" s="106">
        <f t="shared" si="0"/>
        <v>49.35</v>
      </c>
      <c r="N19" s="106">
        <f t="shared" si="1"/>
        <v>11.1</v>
      </c>
      <c r="O19" s="106">
        <f t="shared" si="2"/>
        <v>38.25</v>
      </c>
      <c r="P19" s="106">
        <f t="shared" si="3"/>
        <v>13</v>
      </c>
      <c r="Q19" s="108">
        <v>7</v>
      </c>
      <c r="R19" s="106">
        <f t="shared" si="4"/>
        <v>9.88</v>
      </c>
      <c r="S19" s="121" t="s">
        <v>149</v>
      </c>
      <c r="T19" s="106" t="s">
        <v>127</v>
      </c>
      <c r="U19" s="106">
        <v>10.4</v>
      </c>
      <c r="V19" s="106">
        <v>13.13</v>
      </c>
      <c r="W19" s="106">
        <f t="shared" si="8"/>
        <v>13</v>
      </c>
      <c r="X19" s="106">
        <f t="shared" si="5"/>
        <v>9.88</v>
      </c>
      <c r="Y19" s="135">
        <f t="shared" si="6"/>
        <v>146.14979757085018</v>
      </c>
      <c r="Z19" s="130">
        <f t="shared" si="7"/>
        <v>8.303965771071033</v>
      </c>
    </row>
    <row r="20" spans="2:26" ht="5.25" customHeight="1">
      <c r="B20" s="109"/>
      <c r="C20" s="110"/>
      <c r="D20" s="111"/>
      <c r="E20" s="114"/>
      <c r="F20" s="114"/>
      <c r="G20" s="114"/>
      <c r="H20" s="114"/>
      <c r="I20" s="114"/>
      <c r="J20" s="114"/>
      <c r="K20" s="114"/>
      <c r="L20" s="114"/>
      <c r="M20" s="106"/>
      <c r="N20" s="106"/>
      <c r="O20" s="106"/>
      <c r="P20" s="106"/>
      <c r="Q20" s="108"/>
      <c r="R20" s="106"/>
      <c r="S20" s="121"/>
      <c r="T20" s="106"/>
      <c r="U20" s="106"/>
      <c r="V20" s="106"/>
      <c r="W20" s="106"/>
      <c r="X20" s="106"/>
      <c r="Y20" s="135"/>
      <c r="Z20" s="130"/>
    </row>
    <row r="21" spans="2:26" ht="19.5" customHeight="1">
      <c r="B21" s="109">
        <v>1</v>
      </c>
      <c r="C21" s="110" t="s">
        <v>144</v>
      </c>
      <c r="D21" s="111" t="s">
        <v>152</v>
      </c>
      <c r="E21" s="114">
        <v>20.8</v>
      </c>
      <c r="F21" s="115">
        <v>7.71</v>
      </c>
      <c r="G21" s="114">
        <v>18.9</v>
      </c>
      <c r="H21" s="114">
        <v>8.27</v>
      </c>
      <c r="I21" s="114">
        <v>20.25</v>
      </c>
      <c r="J21" s="114">
        <v>8.23</v>
      </c>
      <c r="K21" s="114">
        <v>17.4</v>
      </c>
      <c r="L21" s="114">
        <v>8.69</v>
      </c>
      <c r="M21" s="106">
        <f t="shared" si="0"/>
        <v>77.35</v>
      </c>
      <c r="N21" s="106">
        <f t="shared" si="1"/>
        <v>17.4</v>
      </c>
      <c r="O21" s="106">
        <f t="shared" si="2"/>
        <v>59.949999999999996</v>
      </c>
      <c r="P21" s="106">
        <f t="shared" si="3"/>
        <v>20.8</v>
      </c>
      <c r="Q21" s="108">
        <v>2</v>
      </c>
      <c r="R21" s="106">
        <f t="shared" si="4"/>
        <v>7.71</v>
      </c>
      <c r="S21" s="119"/>
      <c r="T21" s="106" t="s">
        <v>125</v>
      </c>
      <c r="U21" s="106">
        <v>20.2</v>
      </c>
      <c r="V21" s="106">
        <v>7.59</v>
      </c>
      <c r="W21" s="106">
        <f t="shared" si="8"/>
        <v>20.8</v>
      </c>
      <c r="X21" s="126">
        <f t="shared" si="5"/>
        <v>7.59</v>
      </c>
      <c r="Y21" s="135">
        <f t="shared" si="6"/>
        <v>190.24505928853756</v>
      </c>
      <c r="Z21" s="130">
        <f t="shared" si="7"/>
        <v>10.809378368666906</v>
      </c>
    </row>
    <row r="22" spans="2:26" ht="19.5" customHeight="1">
      <c r="B22" s="109">
        <v>2</v>
      </c>
      <c r="C22" s="110" t="s">
        <v>143</v>
      </c>
      <c r="D22" s="111" t="s">
        <v>152</v>
      </c>
      <c r="E22" s="116">
        <v>20.9</v>
      </c>
      <c r="F22" s="114">
        <v>7.95</v>
      </c>
      <c r="G22" s="116">
        <v>19.95</v>
      </c>
      <c r="H22" s="115">
        <v>8.19</v>
      </c>
      <c r="I22" s="114">
        <v>20.4</v>
      </c>
      <c r="J22" s="114">
        <v>8.32</v>
      </c>
      <c r="K22" s="116">
        <v>18</v>
      </c>
      <c r="L22" s="115">
        <v>8.5</v>
      </c>
      <c r="M22" s="106">
        <f t="shared" si="0"/>
        <v>79.25</v>
      </c>
      <c r="N22" s="106">
        <f t="shared" si="1"/>
        <v>18</v>
      </c>
      <c r="O22" s="106">
        <f t="shared" si="2"/>
        <v>61.25</v>
      </c>
      <c r="P22" s="106">
        <f t="shared" si="3"/>
        <v>20.9</v>
      </c>
      <c r="Q22" s="117">
        <v>1</v>
      </c>
      <c r="R22" s="106">
        <f t="shared" si="4"/>
        <v>7.95</v>
      </c>
      <c r="S22" s="118"/>
      <c r="T22" s="106" t="s">
        <v>125</v>
      </c>
      <c r="U22" s="106">
        <v>19.45</v>
      </c>
      <c r="V22" s="106">
        <v>7.86</v>
      </c>
      <c r="W22" s="106">
        <f t="shared" si="8"/>
        <v>20.9</v>
      </c>
      <c r="X22" s="106">
        <f t="shared" si="5"/>
        <v>7.86</v>
      </c>
      <c r="Y22" s="135">
        <f t="shared" si="6"/>
        <v>183.70992366412213</v>
      </c>
      <c r="Z22" s="130">
        <f t="shared" si="7"/>
        <v>10.438063844552394</v>
      </c>
    </row>
    <row r="23" spans="2:26" ht="19.5" customHeight="1" thickBot="1">
      <c r="B23" s="136">
        <v>3</v>
      </c>
      <c r="C23" s="137" t="s">
        <v>145</v>
      </c>
      <c r="D23" s="138" t="s">
        <v>152</v>
      </c>
      <c r="E23" s="139">
        <v>19.4</v>
      </c>
      <c r="F23" s="139">
        <v>8.04</v>
      </c>
      <c r="G23" s="139">
        <v>19.05</v>
      </c>
      <c r="H23" s="139">
        <v>8.36</v>
      </c>
      <c r="I23" s="140">
        <v>20.9</v>
      </c>
      <c r="J23" s="141">
        <v>7.64</v>
      </c>
      <c r="K23" s="139">
        <v>16.45</v>
      </c>
      <c r="L23" s="139">
        <v>8.76</v>
      </c>
      <c r="M23" s="142">
        <f t="shared" si="0"/>
        <v>75.8</v>
      </c>
      <c r="N23" s="142">
        <f t="shared" si="1"/>
        <v>16.45</v>
      </c>
      <c r="O23" s="142">
        <f t="shared" si="2"/>
        <v>59.349999999999994</v>
      </c>
      <c r="P23" s="142">
        <f t="shared" si="3"/>
        <v>20.9</v>
      </c>
      <c r="Q23" s="143">
        <v>3</v>
      </c>
      <c r="R23" s="142">
        <f t="shared" si="4"/>
        <v>7.64</v>
      </c>
      <c r="S23" s="144"/>
      <c r="T23" s="142" t="s">
        <v>125</v>
      </c>
      <c r="U23" s="142">
        <v>19.1</v>
      </c>
      <c r="V23" s="142">
        <v>7.67</v>
      </c>
      <c r="W23" s="142">
        <f t="shared" si="8"/>
        <v>20.9</v>
      </c>
      <c r="X23" s="142">
        <f t="shared" si="5"/>
        <v>7.64</v>
      </c>
      <c r="Y23" s="145">
        <f t="shared" si="6"/>
        <v>189</v>
      </c>
      <c r="Z23" s="131">
        <f t="shared" si="7"/>
        <v>10.738636363636365</v>
      </c>
    </row>
    <row r="24" spans="2:26" ht="13.5" thickTop="1">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2.75">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4">
    <dataValidation type="decimal" allowBlank="1" showInputMessage="1" showErrorMessage="1" errorTitle="LAPS" error="The number of laps is not within the limits set at the top of this sheet. Either correct the entry or reset the parameters" sqref="K4:K59 I4:I59 E24:E59 E4:E22 G4:G22 G24:G59">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9 J4:J59 F24:F59 F4:F22 H4:H22 H24:H59">
      <formula1>$G$2</formula1>
      <formula2>#REF!</formula2>
    </dataValidation>
    <dataValidation type="decimal" allowBlank="1" showInputMessage="1" showErrorMessage="1" errorTitle="LAPS" error="The number of laps is not within the limits set at the top of this sheet. Either correct the entry or reset the parameters" sqref="E23 G23">
      <formula1>$E$2</formula1>
      <formula2>$F$2</formula2>
    </dataValidation>
    <dataValidation type="decimal" allowBlank="1" showInputMessage="1" showErrorMessage="1" errorTitle="LAP TIME" error="The lap time is not within the limits set at the top of this sheet. Either correct the entry or reset the parameters" sqref="F23 H23">
      <formula1>$H$2</formula1>
      <formula2>$I$2</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0" t="s">
        <v>21</v>
      </c>
      <c r="D4" s="16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1" t="s">
        <v>19</v>
      </c>
      <c r="M5" s="162"/>
      <c r="N5" s="163"/>
      <c r="O5" s="1"/>
      <c r="P5" s="8"/>
      <c r="Q5" s="40"/>
      <c r="R5" s="40"/>
      <c r="S5" s="10" t="s">
        <v>22</v>
      </c>
      <c r="T5"/>
      <c r="U5" s="24"/>
      <c r="V5" s="21"/>
      <c r="W5" s="22"/>
      <c r="X5" s="13"/>
      <c r="Y5" s="13"/>
      <c r="Z5" s="13"/>
      <c r="AA5" s="22"/>
      <c r="AB5" s="13"/>
      <c r="AC5" s="13"/>
      <c r="AD5" s="22"/>
      <c r="AE5" s="159"/>
      <c r="AF5" s="159"/>
      <c r="AG5" s="159"/>
      <c r="AH5" s="22"/>
      <c r="AI5" s="22"/>
      <c r="AJ5" s="13"/>
      <c r="AK5" s="13"/>
      <c r="AL5" s="26"/>
      <c r="AN5" s="24"/>
      <c r="AO5" s="21"/>
      <c r="AP5" s="22"/>
      <c r="AQ5" s="13"/>
      <c r="AR5" s="13"/>
      <c r="AS5" s="13"/>
      <c r="AT5" s="22"/>
      <c r="AU5" s="13"/>
      <c r="AV5" s="13"/>
      <c r="AW5" s="22"/>
      <c r="AX5" s="159"/>
      <c r="AY5" s="159"/>
      <c r="AZ5" s="159"/>
      <c r="BA5" s="22"/>
      <c r="BB5" s="22"/>
      <c r="BC5" s="13"/>
      <c r="BD5" s="13"/>
      <c r="BE5" s="26"/>
      <c r="BG5" s="24"/>
      <c r="BH5" s="21"/>
      <c r="BI5" s="22"/>
      <c r="BJ5" s="13"/>
      <c r="BK5" s="13"/>
      <c r="BL5" s="13"/>
      <c r="BM5" s="22"/>
      <c r="BN5" s="13"/>
      <c r="BO5" s="13"/>
      <c r="BP5" s="22"/>
      <c r="BQ5" s="159"/>
      <c r="BR5" s="159"/>
      <c r="BS5" s="159"/>
      <c r="BT5" s="22"/>
      <c r="BU5" s="22"/>
      <c r="BV5" s="13"/>
      <c r="BW5" s="13"/>
      <c r="BX5" s="26"/>
      <c r="BZ5" s="24"/>
      <c r="CA5" s="21"/>
      <c r="CB5" s="22"/>
      <c r="CC5" s="13"/>
      <c r="CD5" s="13"/>
      <c r="CE5" s="13"/>
      <c r="CF5" s="22"/>
      <c r="CG5" s="13"/>
      <c r="CH5" s="13"/>
      <c r="CI5" s="22"/>
      <c r="CJ5" s="159"/>
      <c r="CK5" s="159"/>
      <c r="CL5" s="159"/>
      <c r="CM5" s="22"/>
      <c r="CN5" s="22"/>
      <c r="CO5" s="13"/>
      <c r="CP5" s="13"/>
      <c r="CQ5" s="26"/>
      <c r="CS5" s="24"/>
      <c r="CT5" s="21"/>
      <c r="CU5" s="22"/>
      <c r="CV5" s="13"/>
      <c r="CW5" s="13"/>
      <c r="CX5" s="13"/>
      <c r="CY5" s="22"/>
      <c r="CZ5" s="13"/>
      <c r="DA5" s="13"/>
      <c r="DB5" s="22"/>
      <c r="DC5" s="159"/>
      <c r="DD5" s="159"/>
      <c r="DE5" s="159"/>
      <c r="DF5" s="22"/>
      <c r="DG5" s="22"/>
      <c r="DH5" s="13"/>
      <c r="DI5" s="13"/>
      <c r="DJ5" s="26"/>
      <c r="DL5" s="24"/>
      <c r="DM5" s="21"/>
      <c r="DN5" s="22"/>
      <c r="DO5" s="13"/>
      <c r="DP5" s="13"/>
      <c r="DQ5" s="13"/>
      <c r="DR5" s="22"/>
      <c r="DS5" s="13"/>
      <c r="DT5" s="13"/>
      <c r="DU5" s="22"/>
      <c r="DV5" s="159"/>
      <c r="DW5" s="159"/>
      <c r="DX5" s="159"/>
      <c r="DY5" s="22"/>
      <c r="DZ5" s="22"/>
      <c r="EA5" s="13"/>
      <c r="EB5" s="13"/>
      <c r="EC5" s="26"/>
      <c r="EE5" s="24"/>
      <c r="EF5" s="21"/>
      <c r="EG5" s="22"/>
      <c r="EH5" s="13"/>
      <c r="EI5" s="13"/>
      <c r="EJ5" s="13"/>
      <c r="EK5" s="22"/>
      <c r="EL5" s="13"/>
      <c r="EM5" s="13"/>
      <c r="EN5" s="22"/>
      <c r="EO5" s="159"/>
      <c r="EP5" s="159"/>
      <c r="EQ5" s="159"/>
      <c r="ER5" s="22"/>
      <c r="ES5" s="22"/>
      <c r="ET5" s="13"/>
      <c r="EU5" s="13"/>
      <c r="EV5" s="26"/>
      <c r="EX5" s="24"/>
      <c r="EY5" s="21"/>
      <c r="EZ5" s="22"/>
      <c r="FA5" s="13"/>
      <c r="FB5" s="13"/>
      <c r="FC5" s="13"/>
      <c r="FD5" s="22"/>
      <c r="FE5" s="13"/>
      <c r="FF5" s="13"/>
      <c r="FG5" s="22"/>
      <c r="FH5" s="159"/>
      <c r="FI5" s="159"/>
      <c r="FJ5" s="159"/>
      <c r="FK5" s="22"/>
      <c r="FL5" s="22"/>
      <c r="FM5" s="13"/>
      <c r="FN5" s="13"/>
      <c r="FO5" s="26"/>
      <c r="FQ5" s="24"/>
      <c r="FR5" s="21"/>
      <c r="FS5" s="22"/>
      <c r="FT5" s="13"/>
      <c r="FU5" s="13"/>
      <c r="FV5" s="13"/>
      <c r="FW5" s="22"/>
      <c r="FX5" s="13"/>
      <c r="FY5" s="13"/>
      <c r="FZ5" s="22"/>
      <c r="GA5" s="159"/>
      <c r="GB5" s="159"/>
      <c r="GC5" s="159"/>
      <c r="GD5" s="22"/>
      <c r="GE5" s="22"/>
      <c r="GF5" s="13"/>
      <c r="GG5" s="13"/>
      <c r="GH5" s="26"/>
      <c r="GJ5" s="24"/>
      <c r="GK5" s="21"/>
      <c r="GL5" s="22"/>
      <c r="GM5" s="13"/>
      <c r="GN5" s="13"/>
      <c r="GO5" s="13"/>
      <c r="GP5" s="22"/>
      <c r="GQ5" s="13"/>
      <c r="GR5" s="13"/>
      <c r="GS5" s="22"/>
      <c r="GT5" s="159"/>
      <c r="GU5" s="159"/>
      <c r="GV5" s="159"/>
      <c r="GW5" s="22"/>
      <c r="GX5" s="22"/>
      <c r="GY5" s="13"/>
      <c r="GZ5" s="13"/>
      <c r="HA5" s="26"/>
      <c r="HC5" s="24"/>
      <c r="HD5" s="21"/>
      <c r="HE5" s="22"/>
      <c r="HF5" s="13"/>
      <c r="HG5" s="13"/>
      <c r="HH5" s="13"/>
      <c r="HI5" s="22"/>
      <c r="HJ5" s="13"/>
      <c r="HK5" s="13"/>
      <c r="HL5" s="22"/>
      <c r="HM5" s="159"/>
      <c r="HN5" s="159"/>
      <c r="HO5" s="159"/>
      <c r="HP5" s="22"/>
      <c r="HQ5" s="22"/>
      <c r="HR5" s="13"/>
      <c r="HS5" s="13"/>
      <c r="HT5" s="26"/>
      <c r="HV5" s="24"/>
      <c r="HW5" s="21"/>
      <c r="HX5" s="22"/>
      <c r="HY5" s="13"/>
      <c r="HZ5" s="13"/>
      <c r="IA5" s="13"/>
      <c r="IB5" s="22"/>
      <c r="IC5" s="13"/>
      <c r="ID5" s="13"/>
      <c r="IE5" s="22"/>
      <c r="IF5" s="159"/>
      <c r="IG5" s="159"/>
      <c r="IH5" s="159"/>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0" t="s">
        <v>48</v>
      </c>
      <c r="D9" s="16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1" t="s">
        <v>19</v>
      </c>
      <c r="M10" s="162"/>
      <c r="N10" s="163"/>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0" t="s">
        <v>49</v>
      </c>
      <c r="D19" s="16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1" t="s">
        <v>19</v>
      </c>
      <c r="M20" s="162"/>
      <c r="N20" s="163"/>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0" t="s">
        <v>38</v>
      </c>
      <c r="D29" s="16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1" t="s">
        <v>19</v>
      </c>
      <c r="M30" s="162"/>
      <c r="N30" s="163"/>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0" t="s">
        <v>50</v>
      </c>
      <c r="D49" s="16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1" t="s">
        <v>19</v>
      </c>
      <c r="M50" s="162"/>
      <c r="N50" s="163"/>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0" t="s">
        <v>54</v>
      </c>
      <c r="D159" s="16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1" t="s">
        <v>19</v>
      </c>
      <c r="M160" s="162"/>
      <c r="N160" s="163"/>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0" t="s">
        <v>55</v>
      </c>
      <c r="D269" s="16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1" t="s">
        <v>19</v>
      </c>
      <c r="M270" s="162"/>
      <c r="N270" s="163"/>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0" t="s">
        <v>61</v>
      </c>
      <c r="D379" s="16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1" t="s">
        <v>19</v>
      </c>
      <c r="M380" s="162"/>
      <c r="N380" s="163"/>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8"/>
      <c r="D718" s="158"/>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9"/>
      <c r="M719" s="159"/>
      <c r="N719" s="159"/>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8"/>
      <c r="D778" s="158"/>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9"/>
      <c r="M779" s="159"/>
      <c r="N779" s="159"/>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8"/>
      <c r="D838" s="158"/>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9"/>
      <c r="M839" s="159"/>
      <c r="N839" s="159"/>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8"/>
      <c r="D898" s="158"/>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9"/>
      <c r="M899" s="159"/>
      <c r="N899" s="159"/>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8"/>
      <c r="D958" s="158"/>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9"/>
      <c r="M959" s="159"/>
      <c r="N959" s="159"/>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8"/>
      <c r="D1018" s="158"/>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9"/>
      <c r="M1019" s="159"/>
      <c r="N1019" s="159"/>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103</v>
      </c>
      <c r="B1" s="18"/>
      <c r="C1" s="11">
        <v>0</v>
      </c>
      <c r="D1" s="11">
        <v>0</v>
      </c>
      <c r="E1" s="11">
        <v>23.8</v>
      </c>
      <c r="F1" s="11">
        <v>6.66</v>
      </c>
      <c r="G1" s="11">
        <v>22.4</v>
      </c>
      <c r="H1" s="11">
        <v>6.37</v>
      </c>
      <c r="I1" s="11">
        <v>0</v>
      </c>
      <c r="J1" s="11">
        <v>0</v>
      </c>
      <c r="K1" s="17">
        <f aca="true" t="shared" si="0" ref="K1:K18">IF(((SUM(C1:J1))*100)&lt;&gt;INT((SUM(C1:J1)*100)),"Too many dec places","")</f>
      </c>
    </row>
    <row r="2" spans="1:11" ht="15">
      <c r="A2" t="s">
        <v>110</v>
      </c>
      <c r="B2" s="15"/>
      <c r="C2" s="11">
        <v>18.8</v>
      </c>
      <c r="D2" s="11">
        <v>7.87</v>
      </c>
      <c r="E2" s="11">
        <v>16.3</v>
      </c>
      <c r="F2" s="11">
        <v>8.45</v>
      </c>
      <c r="G2" s="11">
        <v>19.5</v>
      </c>
      <c r="H2" s="11">
        <v>7.69</v>
      </c>
      <c r="I2" s="11">
        <v>17.3</v>
      </c>
      <c r="J2" s="11">
        <v>8.82</v>
      </c>
      <c r="K2" s="17">
        <f t="shared" si="0"/>
      </c>
    </row>
    <row r="3" spans="1:11" ht="15">
      <c r="A3" t="s">
        <v>107</v>
      </c>
      <c r="B3" s="15"/>
      <c r="C3" s="11">
        <v>14.9</v>
      </c>
      <c r="D3" s="11">
        <v>5.39</v>
      </c>
      <c r="E3" s="11">
        <v>22</v>
      </c>
      <c r="F3" s="11">
        <v>6.19</v>
      </c>
      <c r="G3" s="11">
        <v>20.2</v>
      </c>
      <c r="H3" s="11">
        <v>5.89</v>
      </c>
      <c r="I3" s="11">
        <v>24.35</v>
      </c>
      <c r="J3" s="11">
        <v>6.74</v>
      </c>
      <c r="K3" s="17">
        <f t="shared" si="0"/>
      </c>
    </row>
    <row r="4" spans="1:11" ht="15">
      <c r="A4" t="s">
        <v>105</v>
      </c>
      <c r="B4" s="15"/>
      <c r="C4" s="11">
        <v>22.9</v>
      </c>
      <c r="D4" s="11">
        <v>6.55</v>
      </c>
      <c r="E4" s="11">
        <v>21.95</v>
      </c>
      <c r="F4" s="11">
        <v>6.15</v>
      </c>
      <c r="G4" s="11">
        <v>21.25</v>
      </c>
      <c r="H4" s="11">
        <v>6.35</v>
      </c>
      <c r="I4" s="11">
        <v>20</v>
      </c>
      <c r="J4" s="11">
        <v>6.96</v>
      </c>
      <c r="K4" s="17">
        <f t="shared" si="0"/>
      </c>
    </row>
    <row r="5" spans="1:11" ht="15">
      <c r="A5" t="s">
        <v>124</v>
      </c>
      <c r="B5" s="15"/>
      <c r="C5" s="11">
        <v>18.95</v>
      </c>
      <c r="D5" s="11">
        <v>9.13</v>
      </c>
      <c r="E5" s="11">
        <v>18.25</v>
      </c>
      <c r="F5" s="11">
        <v>8.96</v>
      </c>
      <c r="G5" s="11">
        <v>17.45</v>
      </c>
      <c r="H5" s="11">
        <v>9.09</v>
      </c>
      <c r="I5" s="11">
        <v>15.4</v>
      </c>
      <c r="J5" s="11">
        <v>9.23</v>
      </c>
      <c r="K5" s="17">
        <f t="shared" si="0"/>
      </c>
    </row>
    <row r="6" spans="1:11" ht="15">
      <c r="A6" t="s">
        <v>121</v>
      </c>
      <c r="B6" s="15"/>
      <c r="C6" s="11">
        <v>19.3</v>
      </c>
      <c r="D6" s="11">
        <v>8.52</v>
      </c>
      <c r="E6" s="11">
        <v>19.95</v>
      </c>
      <c r="F6" s="11">
        <v>8.36</v>
      </c>
      <c r="G6" s="11">
        <v>18.75</v>
      </c>
      <c r="H6" s="11">
        <v>8.41</v>
      </c>
      <c r="I6" s="11">
        <v>19.55</v>
      </c>
      <c r="J6" s="11">
        <v>8.42</v>
      </c>
      <c r="K6" s="17">
        <f t="shared" si="0"/>
      </c>
    </row>
    <row r="7" spans="1:11" ht="15">
      <c r="A7" t="s">
        <v>114</v>
      </c>
      <c r="B7" s="15"/>
      <c r="C7" s="11">
        <v>18.8</v>
      </c>
      <c r="D7" s="11">
        <v>8.58</v>
      </c>
      <c r="E7" s="11">
        <v>18.2</v>
      </c>
      <c r="F7" s="11">
        <v>8.9</v>
      </c>
      <c r="G7" s="11">
        <v>19.7</v>
      </c>
      <c r="H7" s="11">
        <v>8.78</v>
      </c>
      <c r="I7" s="11">
        <v>8.65</v>
      </c>
      <c r="J7" s="11">
        <v>9.72</v>
      </c>
      <c r="K7" s="17">
        <f t="shared" si="0"/>
      </c>
    </row>
    <row r="8" spans="1:11" ht="15">
      <c r="A8" t="s">
        <v>112</v>
      </c>
      <c r="B8" s="15"/>
      <c r="C8" s="11">
        <v>14.95</v>
      </c>
      <c r="D8" s="11">
        <v>8.48</v>
      </c>
      <c r="E8" s="11">
        <v>16.95</v>
      </c>
      <c r="F8" s="11">
        <v>9.08</v>
      </c>
      <c r="G8" s="11">
        <v>18.1</v>
      </c>
      <c r="H8" s="11">
        <v>8.47</v>
      </c>
      <c r="I8" s="11">
        <v>17.85</v>
      </c>
      <c r="J8" s="11">
        <v>8.78</v>
      </c>
      <c r="K8" s="17">
        <f t="shared" si="0"/>
      </c>
    </row>
    <row r="9" spans="1:11" ht="15">
      <c r="A9" t="s">
        <v>123</v>
      </c>
      <c r="B9" s="15"/>
      <c r="C9" s="11">
        <v>20.9</v>
      </c>
      <c r="D9" s="11">
        <v>7.95</v>
      </c>
      <c r="E9" s="11">
        <v>19.95</v>
      </c>
      <c r="F9" s="11">
        <v>8.19</v>
      </c>
      <c r="G9" s="11">
        <v>20.4</v>
      </c>
      <c r="H9" s="11">
        <v>8.32</v>
      </c>
      <c r="I9" s="11">
        <v>18</v>
      </c>
      <c r="J9" s="11">
        <v>8.5</v>
      </c>
      <c r="K9" s="17">
        <f t="shared" si="0"/>
      </c>
    </row>
    <row r="10" spans="1:11" ht="15">
      <c r="A10" t="s">
        <v>111</v>
      </c>
      <c r="B10" s="15"/>
      <c r="C10" s="11">
        <v>20.8</v>
      </c>
      <c r="D10" s="11">
        <v>7.71</v>
      </c>
      <c r="E10" s="11">
        <v>18.9</v>
      </c>
      <c r="F10" s="11">
        <v>8.27</v>
      </c>
      <c r="G10" s="11">
        <v>20.25</v>
      </c>
      <c r="H10" s="11">
        <v>8.23</v>
      </c>
      <c r="I10" s="11">
        <v>17.4</v>
      </c>
      <c r="J10" s="11">
        <v>8.69</v>
      </c>
      <c r="K10" s="17">
        <f t="shared" si="0"/>
      </c>
    </row>
    <row r="11" spans="1:11" ht="15">
      <c r="A11" t="s">
        <v>120</v>
      </c>
      <c r="B11" s="15"/>
      <c r="C11" s="11">
        <v>24.45</v>
      </c>
      <c r="D11" s="11">
        <v>6.04</v>
      </c>
      <c r="E11" s="11">
        <v>22.1</v>
      </c>
      <c r="F11" s="11">
        <v>6.56</v>
      </c>
      <c r="G11" s="11">
        <v>19.95</v>
      </c>
      <c r="H11" s="11">
        <v>5.23</v>
      </c>
      <c r="I11" s="11">
        <v>27.25</v>
      </c>
      <c r="J11" s="11">
        <v>5.93</v>
      </c>
      <c r="K11" s="17">
        <f t="shared" si="0"/>
      </c>
    </row>
    <row r="12" spans="1:11" ht="15">
      <c r="A12" t="s">
        <v>108</v>
      </c>
      <c r="B12" s="15"/>
      <c r="C12" s="11">
        <v>17.05</v>
      </c>
      <c r="D12" s="11">
        <v>9.99</v>
      </c>
      <c r="E12" s="11">
        <v>16.8</v>
      </c>
      <c r="F12" s="11">
        <v>9.65</v>
      </c>
      <c r="G12" s="11">
        <v>18</v>
      </c>
      <c r="H12" s="11">
        <v>9.04</v>
      </c>
      <c r="I12" s="11">
        <v>14.5</v>
      </c>
      <c r="J12" s="11">
        <v>10.37</v>
      </c>
      <c r="K12" s="17">
        <f t="shared" si="0"/>
      </c>
    </row>
    <row r="13" spans="1:11" ht="15">
      <c r="A13" t="s">
        <v>106</v>
      </c>
      <c r="B13" s="15"/>
      <c r="C13" s="11">
        <v>29.5</v>
      </c>
      <c r="D13" s="11">
        <v>5.55</v>
      </c>
      <c r="E13" s="11">
        <v>24</v>
      </c>
      <c r="F13" s="11">
        <v>6.03</v>
      </c>
      <c r="G13" s="11">
        <v>25.4</v>
      </c>
      <c r="H13" s="11">
        <v>6.09</v>
      </c>
      <c r="I13" s="11">
        <v>22.8</v>
      </c>
      <c r="J13" s="11">
        <v>6.75</v>
      </c>
      <c r="K13" s="17">
        <f t="shared" si="0"/>
      </c>
    </row>
    <row r="14" spans="1:11" ht="15">
      <c r="A14" t="s">
        <v>109</v>
      </c>
      <c r="B14" s="15"/>
      <c r="C14" s="11">
        <v>30.1</v>
      </c>
      <c r="D14" s="11">
        <v>5.26</v>
      </c>
      <c r="E14" s="11">
        <v>27.95</v>
      </c>
      <c r="F14" s="11">
        <v>5.2</v>
      </c>
      <c r="G14" s="11">
        <v>26.35</v>
      </c>
      <c r="H14" s="11">
        <v>5.24</v>
      </c>
      <c r="I14" s="11">
        <v>25.05</v>
      </c>
      <c r="J14" s="11">
        <v>5.55</v>
      </c>
      <c r="K14" s="17">
        <f t="shared" si="0"/>
      </c>
    </row>
    <row r="15" spans="1:11" ht="15">
      <c r="A15" t="s">
        <v>104</v>
      </c>
      <c r="B15" s="15"/>
      <c r="C15" s="11">
        <v>21.35</v>
      </c>
      <c r="D15" s="11">
        <v>6.23</v>
      </c>
      <c r="E15" s="11">
        <v>20.85</v>
      </c>
      <c r="F15" s="11">
        <v>6.73</v>
      </c>
      <c r="G15" s="11">
        <v>0</v>
      </c>
      <c r="H15" s="11">
        <v>0</v>
      </c>
      <c r="I15" s="11">
        <v>0</v>
      </c>
      <c r="J15" s="11">
        <v>0</v>
      </c>
      <c r="K15" s="17">
        <f t="shared" si="0"/>
      </c>
    </row>
    <row r="16" spans="1:11" ht="15">
      <c r="A16" t="s">
        <v>113</v>
      </c>
      <c r="B16" s="15"/>
      <c r="C16" s="11">
        <v>12.55</v>
      </c>
      <c r="D16" s="11">
        <v>9.88</v>
      </c>
      <c r="E16" s="11">
        <v>12.7</v>
      </c>
      <c r="F16" s="11">
        <v>11</v>
      </c>
      <c r="G16" s="11">
        <v>13</v>
      </c>
      <c r="H16" s="11">
        <v>10.38</v>
      </c>
      <c r="I16" s="11">
        <v>11.1</v>
      </c>
      <c r="J16" s="11">
        <v>11.08</v>
      </c>
      <c r="K16" s="17">
        <f t="shared" si="0"/>
      </c>
    </row>
    <row r="17" spans="1:11" ht="15">
      <c r="A17" t="s">
        <v>122</v>
      </c>
      <c r="B17" s="15"/>
      <c r="C17" s="11">
        <v>0</v>
      </c>
      <c r="D17" s="11">
        <v>0</v>
      </c>
      <c r="E17" s="11">
        <v>0</v>
      </c>
      <c r="F17" s="11">
        <v>0</v>
      </c>
      <c r="G17" s="11">
        <v>16.35</v>
      </c>
      <c r="H17" s="11">
        <v>7.39</v>
      </c>
      <c r="I17" s="11">
        <v>16.35</v>
      </c>
      <c r="J17" s="11">
        <v>7.92</v>
      </c>
      <c r="K17" s="17">
        <f t="shared" si="0"/>
      </c>
    </row>
    <row r="18" spans="1:11" ht="15">
      <c r="A18" t="s">
        <v>102</v>
      </c>
      <c r="B18" s="15"/>
      <c r="C18" s="11">
        <v>19.4</v>
      </c>
      <c r="D18" s="11">
        <v>8.04</v>
      </c>
      <c r="E18" s="11">
        <v>0</v>
      </c>
      <c r="F18" s="11">
        <v>0</v>
      </c>
      <c r="G18" s="11">
        <v>0</v>
      </c>
      <c r="H18" s="11">
        <v>0</v>
      </c>
      <c r="I18" s="11">
        <v>16.45</v>
      </c>
      <c r="J18" s="11">
        <v>8.76</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118</v>
      </c>
      <c r="K3" s="87" t="s">
        <v>119</v>
      </c>
      <c r="L3" s="47" t="s">
        <v>1</v>
      </c>
      <c r="M3" s="47" t="s">
        <v>1</v>
      </c>
      <c r="N3" s="47" t="s">
        <v>1</v>
      </c>
      <c r="O3" s="47" t="s">
        <v>1</v>
      </c>
      <c r="P3" s="48" t="s">
        <v>2</v>
      </c>
      <c r="Q3" s="49" t="s">
        <v>4</v>
      </c>
      <c r="R3" s="49" t="s">
        <v>4</v>
      </c>
      <c r="S3" s="47" t="s">
        <v>4</v>
      </c>
      <c r="T3" s="47" t="s">
        <v>4</v>
      </c>
      <c r="U3" s="47" t="s">
        <v>3</v>
      </c>
      <c r="V3" s="48" t="s">
        <v>2</v>
      </c>
      <c r="W3" s="49" t="s">
        <v>72</v>
      </c>
      <c r="X3" s="58">
        <v>120.33</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112</v>
      </c>
      <c r="D7" s="11">
        <v>14.95</v>
      </c>
      <c r="E7" s="11">
        <v>8.48</v>
      </c>
      <c r="F7" s="13"/>
      <c r="G7" t="s">
        <v>105</v>
      </c>
      <c r="H7" s="11">
        <v>21.95</v>
      </c>
      <c r="I7" s="11">
        <v>6.15</v>
      </c>
      <c r="J7" s="22"/>
      <c r="K7" t="s">
        <v>106</v>
      </c>
      <c r="L7" s="11">
        <v>25.4</v>
      </c>
      <c r="M7" s="11">
        <v>6.09</v>
      </c>
      <c r="N7" s="22"/>
      <c r="O7" t="s">
        <v>111</v>
      </c>
      <c r="P7" s="11">
        <v>17.4</v>
      </c>
      <c r="Q7" s="11">
        <v>8.69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111</v>
      </c>
      <c r="D8" s="11">
        <v>20.8</v>
      </c>
      <c r="E8" s="11">
        <v>7.71</v>
      </c>
      <c r="F8" s="13"/>
      <c r="G8" t="s">
        <v>112</v>
      </c>
      <c r="H8" s="11">
        <v>16.95</v>
      </c>
      <c r="I8" s="11">
        <v>9.08</v>
      </c>
      <c r="J8" s="22"/>
      <c r="K8" t="s">
        <v>105</v>
      </c>
      <c r="L8" s="11">
        <v>21.25</v>
      </c>
      <c r="M8" s="11">
        <v>6.35</v>
      </c>
      <c r="N8" s="22"/>
      <c r="O8" t="s">
        <v>106</v>
      </c>
      <c r="P8" s="11">
        <v>22.8</v>
      </c>
      <c r="Q8" s="11">
        <v>6.75</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120</v>
      </c>
      <c r="D9" s="11">
        <v>24.45</v>
      </c>
      <c r="E9" s="11">
        <v>6.04</v>
      </c>
      <c r="F9" s="13"/>
      <c r="G9" t="s">
        <v>109</v>
      </c>
      <c r="H9" s="11">
        <v>27.95</v>
      </c>
      <c r="I9" s="11">
        <v>5.2</v>
      </c>
      <c r="J9" s="22"/>
      <c r="K9" t="s">
        <v>124</v>
      </c>
      <c r="L9" s="11">
        <v>17.45</v>
      </c>
      <c r="M9" s="11">
        <v>9.09</v>
      </c>
      <c r="N9" s="22"/>
      <c r="O9" t="s">
        <v>121</v>
      </c>
      <c r="P9" s="11">
        <v>19.55</v>
      </c>
      <c r="Q9" s="11">
        <v>8.42</v>
      </c>
      <c r="R9" s="17">
        <f t="shared" si="1"/>
      </c>
      <c r="S9" s="20"/>
      <c r="T9" s="20"/>
      <c r="U9" s="20"/>
      <c r="V9" s="20"/>
      <c r="W9" s="20"/>
      <c r="X9" s="20"/>
      <c r="Y9" s="20"/>
      <c r="Z9" s="20"/>
      <c r="AA9" s="20"/>
      <c r="AB9" s="20"/>
      <c r="AC9" s="20"/>
      <c r="AD9" s="20"/>
      <c r="AE9" s="20"/>
    </row>
    <row r="10" spans="1:31" ht="12.75">
      <c r="A10" s="3" t="str">
        <f t="shared" si="0"/>
        <v>OK</v>
      </c>
      <c r="B10" s="21">
        <v>4</v>
      </c>
      <c r="C10" t="s">
        <v>121</v>
      </c>
      <c r="D10" s="11">
        <v>19.3</v>
      </c>
      <c r="E10" s="11">
        <v>8.52</v>
      </c>
      <c r="F10" s="13"/>
      <c r="G10" t="s">
        <v>120</v>
      </c>
      <c r="H10" s="11">
        <v>22.1</v>
      </c>
      <c r="I10" s="11">
        <v>6.56</v>
      </c>
      <c r="J10" s="22"/>
      <c r="K10" t="s">
        <v>109</v>
      </c>
      <c r="L10" s="11">
        <v>26.35</v>
      </c>
      <c r="M10" s="11">
        <v>5.24</v>
      </c>
      <c r="N10" s="22"/>
      <c r="O10" t="s">
        <v>124</v>
      </c>
      <c r="P10" s="11">
        <v>15.4</v>
      </c>
      <c r="Q10" s="11">
        <v>9.23</v>
      </c>
      <c r="R10" s="17">
        <f t="shared" si="1"/>
      </c>
      <c r="S10" s="20"/>
      <c r="T10" s="20"/>
      <c r="U10" s="20"/>
      <c r="V10" s="20"/>
      <c r="W10" s="20"/>
      <c r="X10" s="20"/>
      <c r="Y10" s="20"/>
      <c r="Z10" s="20"/>
      <c r="AA10" s="20"/>
      <c r="AB10" s="20"/>
      <c r="AC10" s="20"/>
      <c r="AD10" s="20"/>
      <c r="AE10" s="20"/>
    </row>
    <row r="11" spans="1:37" ht="12.75">
      <c r="A11" s="3" t="str">
        <f t="shared" si="0"/>
        <v>OK</v>
      </c>
      <c r="B11" s="21">
        <v>5</v>
      </c>
      <c r="C11" t="s">
        <v>113</v>
      </c>
      <c r="D11" s="11">
        <v>12.55</v>
      </c>
      <c r="E11" s="11">
        <v>9.88</v>
      </c>
      <c r="F11" s="13"/>
      <c r="G11" t="s">
        <v>103</v>
      </c>
      <c r="H11" s="11">
        <v>23.8</v>
      </c>
      <c r="I11" s="11">
        <v>6.66</v>
      </c>
      <c r="J11" s="22"/>
      <c r="K11" t="s">
        <v>110</v>
      </c>
      <c r="L11" s="11">
        <v>19.5</v>
      </c>
      <c r="M11" s="11">
        <v>7.69</v>
      </c>
      <c r="N11" s="22"/>
      <c r="O11" t="s">
        <v>102</v>
      </c>
      <c r="P11" s="11">
        <v>16.45</v>
      </c>
      <c r="Q11" s="11">
        <v>8.76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102</v>
      </c>
      <c r="D12" s="11">
        <v>19.4</v>
      </c>
      <c r="E12" s="11">
        <v>8.04</v>
      </c>
      <c r="F12" s="13"/>
      <c r="G12" t="s">
        <v>113</v>
      </c>
      <c r="H12" s="11">
        <v>12.7</v>
      </c>
      <c r="I12" s="11">
        <v>11</v>
      </c>
      <c r="J12" s="22"/>
      <c r="K12" t="s">
        <v>103</v>
      </c>
      <c r="L12" s="11">
        <v>22.4</v>
      </c>
      <c r="M12" s="11">
        <v>6.37</v>
      </c>
      <c r="N12" s="22"/>
      <c r="O12" t="s">
        <v>110</v>
      </c>
      <c r="P12" s="11">
        <v>17.3</v>
      </c>
      <c r="Q12" s="11">
        <v>8.82</v>
      </c>
      <c r="R12" s="17">
        <f t="shared" si="1"/>
      </c>
      <c r="S12" s="20"/>
      <c r="T12" s="20"/>
      <c r="U12" s="20"/>
      <c r="V12" s="20"/>
      <c r="W12" s="20"/>
      <c r="X12" s="20"/>
      <c r="Y12" s="20"/>
      <c r="Z12" s="20"/>
      <c r="AA12" s="20"/>
      <c r="AB12" s="20"/>
      <c r="AC12" s="20"/>
      <c r="AD12" s="20"/>
      <c r="AE12" s="20"/>
    </row>
    <row r="13" spans="1:31" ht="12.75">
      <c r="A13" s="3" t="str">
        <f t="shared" si="0"/>
        <v>OK</v>
      </c>
      <c r="B13" s="21">
        <v>7</v>
      </c>
      <c r="C13" t="s">
        <v>104</v>
      </c>
      <c r="D13" s="11">
        <v>21.35</v>
      </c>
      <c r="E13" s="11">
        <v>6.23</v>
      </c>
      <c r="F13" s="13"/>
      <c r="G13" t="s">
        <v>107</v>
      </c>
      <c r="H13" s="11">
        <v>22</v>
      </c>
      <c r="I13" s="11">
        <v>6.19</v>
      </c>
      <c r="J13" s="22"/>
      <c r="K13" t="s">
        <v>122</v>
      </c>
      <c r="L13" s="11">
        <v>16.35</v>
      </c>
      <c r="M13" s="11">
        <v>7.39</v>
      </c>
      <c r="N13" s="22"/>
      <c r="O13" t="s">
        <v>108</v>
      </c>
      <c r="P13" s="11">
        <v>14.5</v>
      </c>
      <c r="Q13" s="11">
        <v>10.37</v>
      </c>
      <c r="R13" s="17">
        <f t="shared" si="1"/>
      </c>
      <c r="S13" s="20"/>
      <c r="T13" s="20"/>
      <c r="U13" s="20"/>
      <c r="V13" s="20"/>
      <c r="W13" s="20"/>
      <c r="X13" s="20"/>
      <c r="Y13" s="20"/>
      <c r="Z13" s="20"/>
      <c r="AA13" s="20"/>
      <c r="AB13" s="20"/>
      <c r="AC13" s="20"/>
      <c r="AD13" s="20"/>
      <c r="AE13" s="20"/>
    </row>
    <row r="14" spans="1:31" ht="12.75">
      <c r="A14" s="3" t="str">
        <f t="shared" si="0"/>
        <v>OK</v>
      </c>
      <c r="B14" s="21">
        <v>8</v>
      </c>
      <c r="C14" t="s">
        <v>108</v>
      </c>
      <c r="D14" s="11">
        <v>17.05</v>
      </c>
      <c r="E14" s="11">
        <v>9.99</v>
      </c>
      <c r="F14" s="13"/>
      <c r="G14" t="s">
        <v>104</v>
      </c>
      <c r="H14" s="11">
        <v>20.85</v>
      </c>
      <c r="I14" s="11">
        <v>6.73</v>
      </c>
      <c r="J14" s="22"/>
      <c r="K14" t="s">
        <v>107</v>
      </c>
      <c r="L14" s="11">
        <v>20.2</v>
      </c>
      <c r="M14" s="11">
        <v>5.89</v>
      </c>
      <c r="N14" s="22"/>
      <c r="O14" t="s">
        <v>122</v>
      </c>
      <c r="P14" s="11">
        <v>16.35</v>
      </c>
      <c r="Q14" s="11">
        <v>7.92</v>
      </c>
      <c r="R14" s="17">
        <f t="shared" si="1"/>
      </c>
      <c r="S14" s="20"/>
      <c r="T14" s="20"/>
      <c r="U14" s="20"/>
      <c r="V14" s="20"/>
      <c r="W14" s="20"/>
      <c r="X14" s="20"/>
      <c r="Y14" s="20"/>
      <c r="Z14" s="20"/>
      <c r="AA14" s="20"/>
      <c r="AB14" s="20"/>
      <c r="AC14" s="20"/>
      <c r="AD14" s="20"/>
      <c r="AE14" s="20"/>
    </row>
    <row r="15" spans="1:31" ht="12.75">
      <c r="A15" s="3" t="str">
        <f t="shared" si="0"/>
        <v>OK</v>
      </c>
      <c r="B15" s="21">
        <v>9</v>
      </c>
      <c r="C15" t="s">
        <v>123</v>
      </c>
      <c r="D15" s="11">
        <v>20.9</v>
      </c>
      <c r="E15" s="11">
        <v>7.95</v>
      </c>
      <c r="F15" s="13"/>
      <c r="G15" t="s">
        <v>114</v>
      </c>
      <c r="H15" s="11">
        <v>18.2</v>
      </c>
      <c r="I15" s="11">
        <v>8.9</v>
      </c>
      <c r="J15" s="22"/>
      <c r="K15" t="s">
        <v>112</v>
      </c>
      <c r="L15" s="11">
        <v>18.1</v>
      </c>
      <c r="M15" s="11">
        <v>8.47</v>
      </c>
      <c r="N15" s="22"/>
      <c r="O15" t="s">
        <v>105</v>
      </c>
      <c r="P15" s="11">
        <v>20</v>
      </c>
      <c r="Q15" s="11">
        <v>6.96</v>
      </c>
      <c r="R15" s="17">
        <f t="shared" si="1"/>
      </c>
      <c r="S15" s="20"/>
      <c r="T15" s="20"/>
      <c r="U15" s="20"/>
      <c r="V15" s="20"/>
      <c r="W15" s="20"/>
      <c r="X15" s="20"/>
      <c r="Y15" s="20"/>
      <c r="Z15" s="20"/>
      <c r="AA15" s="20"/>
      <c r="AB15" s="20"/>
      <c r="AC15" s="20"/>
      <c r="AD15" s="20"/>
      <c r="AE15" s="20"/>
    </row>
    <row r="16" spans="1:31" ht="12.75">
      <c r="A16" s="3" t="str">
        <f t="shared" si="0"/>
        <v>OK</v>
      </c>
      <c r="B16" s="21">
        <v>10</v>
      </c>
      <c r="C16" t="s">
        <v>105</v>
      </c>
      <c r="D16" s="11">
        <v>22.9</v>
      </c>
      <c r="E16" s="11">
        <v>6.55</v>
      </c>
      <c r="F16" s="13"/>
      <c r="G16" t="s">
        <v>123</v>
      </c>
      <c r="H16" s="11">
        <v>19.95</v>
      </c>
      <c r="I16" s="11">
        <v>8.19</v>
      </c>
      <c r="J16" s="22"/>
      <c r="K16" t="s">
        <v>114</v>
      </c>
      <c r="L16" s="11">
        <v>19.7</v>
      </c>
      <c r="M16" s="11">
        <v>8.78</v>
      </c>
      <c r="N16" s="22"/>
      <c r="O16" t="s">
        <v>112</v>
      </c>
      <c r="P16" s="11">
        <v>17.85</v>
      </c>
      <c r="Q16" s="11">
        <v>8.78</v>
      </c>
      <c r="R16" s="17">
        <f t="shared" si="1"/>
      </c>
      <c r="S16" s="20"/>
      <c r="T16" s="20"/>
      <c r="U16" s="20"/>
      <c r="V16" s="20"/>
      <c r="W16" s="20"/>
      <c r="X16" s="20"/>
      <c r="Y16" s="20"/>
      <c r="Z16" s="20"/>
      <c r="AA16" s="20"/>
      <c r="AB16" s="20"/>
      <c r="AC16" s="20"/>
      <c r="AD16" s="20"/>
      <c r="AE16" s="20"/>
    </row>
    <row r="17" spans="1:31" ht="12.75">
      <c r="A17" s="3" t="str">
        <f t="shared" si="0"/>
        <v>OK</v>
      </c>
      <c r="B17" s="21">
        <v>11</v>
      </c>
      <c r="C17" t="s">
        <v>106</v>
      </c>
      <c r="D17" s="11">
        <v>29.5</v>
      </c>
      <c r="E17" s="11">
        <v>5.55</v>
      </c>
      <c r="F17" s="13"/>
      <c r="G17" t="s">
        <v>111</v>
      </c>
      <c r="H17" s="11">
        <v>18.9</v>
      </c>
      <c r="I17" s="11">
        <v>8.27</v>
      </c>
      <c r="J17" s="22"/>
      <c r="K17" t="s">
        <v>120</v>
      </c>
      <c r="L17" s="11">
        <v>19.95</v>
      </c>
      <c r="M17" s="11">
        <v>5.23</v>
      </c>
      <c r="N17" s="22"/>
      <c r="O17" t="s">
        <v>109</v>
      </c>
      <c r="P17" s="11">
        <v>25.05</v>
      </c>
      <c r="Q17" s="11">
        <v>5.55</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109</v>
      </c>
      <c r="D18" s="11">
        <v>30.1</v>
      </c>
      <c r="E18" s="11">
        <v>5.26</v>
      </c>
      <c r="F18" s="13"/>
      <c r="G18" t="s">
        <v>106</v>
      </c>
      <c r="H18" s="11">
        <v>24</v>
      </c>
      <c r="I18" s="11">
        <v>6.03</v>
      </c>
      <c r="J18" s="22"/>
      <c r="K18" t="s">
        <v>111</v>
      </c>
      <c r="L18" s="11">
        <v>20.25</v>
      </c>
      <c r="M18" s="11">
        <v>8.23</v>
      </c>
      <c r="N18" s="22"/>
      <c r="O18" t="s">
        <v>120</v>
      </c>
      <c r="P18" s="11">
        <v>27.25</v>
      </c>
      <c r="Q18" s="11">
        <v>5.93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124</v>
      </c>
      <c r="D19" s="11">
        <v>18.95</v>
      </c>
      <c r="E19" s="11">
        <v>9.13</v>
      </c>
      <c r="F19" s="13"/>
      <c r="G19" t="s">
        <v>121</v>
      </c>
      <c r="H19" s="11">
        <v>19.95</v>
      </c>
      <c r="I19" s="11">
        <v>8.36</v>
      </c>
      <c r="J19" s="22"/>
      <c r="K19" t="s">
        <v>123</v>
      </c>
      <c r="L19" s="11">
        <v>20.4</v>
      </c>
      <c r="M19" s="11">
        <v>8.32</v>
      </c>
      <c r="N19" s="22"/>
      <c r="O19" t="s">
        <v>114</v>
      </c>
      <c r="P19" s="11">
        <v>8.65</v>
      </c>
      <c r="Q19" s="11">
        <v>9.72</v>
      </c>
      <c r="R19" s="17">
        <f t="shared" si="2"/>
      </c>
      <c r="S19" s="20"/>
      <c r="T19" s="20"/>
      <c r="U19" s="20"/>
      <c r="V19" s="20"/>
      <c r="W19" s="20"/>
      <c r="X19" s="20"/>
      <c r="Y19" s="20"/>
      <c r="Z19" s="20"/>
      <c r="AA19" s="20"/>
      <c r="AB19" s="20"/>
      <c r="AC19" s="20"/>
      <c r="AD19" s="20"/>
      <c r="AE19" s="20"/>
    </row>
    <row r="20" spans="1:31" ht="12.75">
      <c r="A20" s="3" t="str">
        <f t="shared" si="0"/>
        <v>OK</v>
      </c>
      <c r="B20" s="21">
        <v>14</v>
      </c>
      <c r="C20" t="s">
        <v>114</v>
      </c>
      <c r="D20" s="11">
        <v>18.8</v>
      </c>
      <c r="E20" s="11">
        <v>8.58</v>
      </c>
      <c r="F20" s="13"/>
      <c r="G20" t="s">
        <v>124</v>
      </c>
      <c r="H20" s="11">
        <v>18.25</v>
      </c>
      <c r="I20" s="11">
        <v>8.96</v>
      </c>
      <c r="J20" s="22"/>
      <c r="K20" t="s">
        <v>121</v>
      </c>
      <c r="L20" s="11">
        <v>18.75</v>
      </c>
      <c r="M20" s="11">
        <v>8.41</v>
      </c>
      <c r="N20" s="22"/>
      <c r="O20" t="s">
        <v>123</v>
      </c>
      <c r="P20" s="11">
        <v>18</v>
      </c>
      <c r="Q20" s="11">
        <v>8.5</v>
      </c>
      <c r="R20" s="17">
        <f t="shared" si="2"/>
      </c>
      <c r="S20" s="20"/>
      <c r="T20" s="20"/>
      <c r="U20" s="20"/>
      <c r="V20" s="20"/>
      <c r="W20" s="20"/>
      <c r="X20" s="20"/>
      <c r="Y20" s="20"/>
      <c r="Z20" s="20"/>
      <c r="AA20" s="20"/>
      <c r="AB20" s="20"/>
      <c r="AC20" s="20"/>
      <c r="AD20" s="20"/>
      <c r="AE20" s="20"/>
    </row>
    <row r="21" spans="1:31" ht="12.75">
      <c r="A21" s="3" t="str">
        <f t="shared" si="0"/>
        <v>OK</v>
      </c>
      <c r="B21" s="21">
        <v>15</v>
      </c>
      <c r="C21" t="s">
        <v>110</v>
      </c>
      <c r="D21" s="11">
        <v>18.8</v>
      </c>
      <c r="E21" s="11">
        <v>7.87</v>
      </c>
      <c r="F21" s="13"/>
      <c r="G21" t="s">
        <v>108</v>
      </c>
      <c r="H21" s="11">
        <v>16.8</v>
      </c>
      <c r="I21" s="11">
        <v>9.65</v>
      </c>
      <c r="J21" s="22"/>
      <c r="K21" t="s">
        <v>113</v>
      </c>
      <c r="L21" s="11">
        <v>13</v>
      </c>
      <c r="M21" s="11">
        <v>10.38</v>
      </c>
      <c r="N21" s="22"/>
      <c r="O21" t="s">
        <v>107</v>
      </c>
      <c r="P21" s="11">
        <v>24.35</v>
      </c>
      <c r="Q21" s="11">
        <v>6.74</v>
      </c>
      <c r="R21" s="17">
        <f t="shared" si="2"/>
      </c>
      <c r="S21" s="20"/>
      <c r="T21" s="20"/>
      <c r="U21" s="20"/>
      <c r="V21" s="20"/>
      <c r="W21" s="20"/>
      <c r="X21" s="20"/>
      <c r="Y21" s="20"/>
      <c r="Z21" s="20"/>
      <c r="AA21" s="20"/>
      <c r="AB21" s="20"/>
      <c r="AC21" s="20"/>
      <c r="AD21" s="20"/>
      <c r="AE21" s="20"/>
    </row>
    <row r="22" spans="1:31" ht="12.75">
      <c r="A22" s="3" t="str">
        <f t="shared" si="0"/>
        <v>OK</v>
      </c>
      <c r="B22" s="21">
        <v>16</v>
      </c>
      <c r="C22" t="s">
        <v>107</v>
      </c>
      <c r="D22" s="11">
        <v>14.9</v>
      </c>
      <c r="E22" s="11">
        <v>5.39</v>
      </c>
      <c r="F22" s="13"/>
      <c r="G22" t="s">
        <v>110</v>
      </c>
      <c r="H22" s="11">
        <v>16.3</v>
      </c>
      <c r="I22" s="11">
        <v>8.45</v>
      </c>
      <c r="J22" s="22"/>
      <c r="K22" t="s">
        <v>108</v>
      </c>
      <c r="L22" s="11">
        <v>18</v>
      </c>
      <c r="M22" s="11">
        <v>9.04</v>
      </c>
      <c r="N22" s="22"/>
      <c r="O22" t="s">
        <v>113</v>
      </c>
      <c r="P22" s="11">
        <v>11.1</v>
      </c>
      <c r="Q22" s="11">
        <v>11.08</v>
      </c>
      <c r="R22" s="17">
        <f t="shared" si="2"/>
      </c>
      <c r="S22" s="20"/>
      <c r="T22" s="20"/>
      <c r="U22" s="20"/>
      <c r="V22" s="20"/>
      <c r="W22" s="20"/>
      <c r="X22" s="20"/>
      <c r="Y22" s="20"/>
      <c r="Z22" s="20"/>
      <c r="AA22" s="20"/>
      <c r="AB22" s="20"/>
      <c r="AC22" s="20"/>
      <c r="AD22" s="20"/>
      <c r="AE22" s="20"/>
    </row>
    <row r="23" spans="1:31" ht="12.75">
      <c r="A23" s="3">
        <f t="shared" si="0"/>
      </c>
      <c r="B23" s="21">
        <v>17</v>
      </c>
      <c r="C23" t="s">
        <v>122</v>
      </c>
      <c r="D23" s="11">
        <v>0</v>
      </c>
      <c r="E23" s="11">
        <v>0</v>
      </c>
      <c r="F23" s="13"/>
      <c r="G23" t="s">
        <v>102</v>
      </c>
      <c r="H23" s="11">
        <v>0</v>
      </c>
      <c r="I23" s="11">
        <v>0</v>
      </c>
      <c r="J23" s="22"/>
      <c r="K23" t="s">
        <v>104</v>
      </c>
      <c r="L23" s="11">
        <v>0</v>
      </c>
      <c r="M23" s="11">
        <v>0</v>
      </c>
      <c r="N23" s="22"/>
      <c r="O23" t="s">
        <v>103</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103</v>
      </c>
      <c r="D24" s="11">
        <v>0</v>
      </c>
      <c r="E24" s="11">
        <v>0</v>
      </c>
      <c r="F24" s="13"/>
      <c r="G24" t="s">
        <v>122</v>
      </c>
      <c r="H24" s="11">
        <v>0</v>
      </c>
      <c r="I24" s="11">
        <v>0</v>
      </c>
      <c r="J24" s="22"/>
      <c r="K24" t="s">
        <v>102</v>
      </c>
      <c r="L24" s="11">
        <v>0</v>
      </c>
      <c r="M24" s="11">
        <v>0</v>
      </c>
      <c r="N24" s="22"/>
      <c r="O24" t="s">
        <v>104</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2011-08-29T15:40:36Z</dcterms:modified>
  <cp:category/>
  <cp:version/>
  <cp:contentType/>
  <cp:contentStatus/>
</cp:coreProperties>
</file>